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AVAT\COURSES\2800\"/>
    </mc:Choice>
  </mc:AlternateContent>
  <xr:revisionPtr revIDLastSave="0" documentId="13_ncr:1_{7865F947-365C-4490-8213-4CE4A6B3EE52}" xr6:coauthVersionLast="47" xr6:coauthVersionMax="47" xr10:uidLastSave="{00000000-0000-0000-0000-000000000000}"/>
  <workbookProtection workbookAlgorithmName="SHA-512" workbookHashValue="g+HjjDGJdFbqzowbsImE2t1cMS7Z1G9kcohHfBldySwkXfoJMkOgt5I45o57B5aZWktdN097olZvmLxAcLOSwQ==" workbookSaltValue="7H6CCBjAulhZrOxTOVB87w==" workbookSpinCount="100000" lockStructure="1"/>
  <bookViews>
    <workbookView xWindow="-108" yWindow="-108" windowWidth="23256" windowHeight="12456" xr2:uid="{5F12073E-8DB1-4186-9644-95AC236282A3}"/>
  </bookViews>
  <sheets>
    <sheet name="ضریب زلزله" sheetId="1" r:id="rId1"/>
    <sheet name="طیف طرح" sheetId="3" r:id="rId2"/>
    <sheet name="نقشه شتاب طیفی 0.2 ثانیه " sheetId="4" r:id="rId3"/>
    <sheet name="نقشه شتاب طیفی 1 ثانیه " sheetId="5" r:id="rId4"/>
    <sheet name="طیف طرح قائم" sheetId="6" r:id="rId5"/>
    <sheet name="دریفت" sheetId="7" r:id="rId6"/>
  </sheets>
  <definedNames>
    <definedName name="S1_" comment="شتاب طیفی-1 ثانیه ">'ضریب زلزله'!$A$2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3" i="1" l="1"/>
  <c r="C45" i="6" l="1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2" i="6"/>
  <c r="B6" i="1" l="1"/>
  <c r="B26" i="1" l="1"/>
  <c r="B25" i="1"/>
  <c r="B24" i="1" l="1"/>
  <c r="B21" i="1"/>
  <c r="B14" i="1"/>
  <c r="B30" i="1" s="1"/>
  <c r="B8" i="1"/>
  <c r="B10" i="1" s="1"/>
  <c r="B5" i="1"/>
  <c r="B7" i="1" s="1"/>
  <c r="B34" i="1" l="1"/>
  <c r="B9" i="1"/>
  <c r="B31" i="1" a="1"/>
  <c r="B31" i="1" s="1"/>
  <c r="F9" i="7" l="1"/>
  <c r="G9" i="7" s="1"/>
  <c r="F4" i="7"/>
  <c r="G4" i="7" s="1"/>
  <c r="F5" i="7"/>
  <c r="G5" i="7" s="1"/>
  <c r="F6" i="7"/>
  <c r="G6" i="7" s="1"/>
  <c r="F7" i="7"/>
  <c r="G7" i="7" s="1"/>
  <c r="F8" i="7"/>
  <c r="G8" i="7" s="1"/>
  <c r="C8" i="7"/>
  <c r="D8" i="7" s="1"/>
  <c r="C4" i="7"/>
  <c r="D4" i="7" s="1"/>
  <c r="C6" i="7"/>
  <c r="D6" i="7" s="1"/>
  <c r="C7" i="7"/>
  <c r="D7" i="7" s="1"/>
  <c r="C9" i="7"/>
  <c r="D9" i="7" s="1"/>
  <c r="C5" i="7"/>
  <c r="D5" i="7" s="1"/>
  <c r="B29" i="1"/>
  <c r="B17" i="1"/>
  <c r="B16" i="1"/>
  <c r="B22" i="1"/>
  <c r="B27" i="1" s="1"/>
  <c r="B32" i="1" l="1"/>
  <c r="B205" i="3"/>
  <c r="B245" i="3"/>
  <c r="B286" i="3"/>
  <c r="B128" i="3"/>
  <c r="B87" i="3"/>
  <c r="B67" i="3"/>
  <c r="B110" i="3"/>
  <c r="B228" i="3"/>
  <c r="B272" i="3"/>
  <c r="B172" i="3"/>
  <c r="B148" i="3"/>
  <c r="B90" i="3"/>
  <c r="B10" i="3"/>
  <c r="B225" i="3"/>
  <c r="B108" i="3"/>
  <c r="B88" i="3"/>
  <c r="B19" i="3"/>
  <c r="B141" i="3"/>
  <c r="B20" i="3"/>
  <c r="B118" i="3"/>
  <c r="B158" i="3"/>
  <c r="B38" i="3"/>
  <c r="B237" i="3"/>
  <c r="B277" i="3"/>
  <c r="B41" i="3"/>
  <c r="B240" i="3"/>
  <c r="B140" i="3"/>
  <c r="B120" i="3"/>
  <c r="B119" i="3"/>
  <c r="B79" i="3"/>
  <c r="B39" i="3"/>
  <c r="B156" i="3"/>
  <c r="B136" i="3"/>
  <c r="B76" i="3"/>
  <c r="B56" i="3"/>
  <c r="B295" i="3"/>
  <c r="B255" i="3"/>
  <c r="B235" i="3"/>
  <c r="B53" i="3"/>
  <c r="B33" i="3"/>
  <c r="B209" i="3"/>
  <c r="B189" i="3"/>
  <c r="B169" i="3"/>
  <c r="B149" i="3"/>
  <c r="B129" i="3"/>
  <c r="B111" i="3"/>
  <c r="B91" i="3"/>
  <c r="B150" i="3"/>
  <c r="B30" i="3"/>
  <c r="B226" i="3"/>
  <c r="B83" i="3"/>
  <c r="B43" i="3"/>
  <c r="B3" i="3"/>
  <c r="B165" i="3"/>
  <c r="B68" i="3"/>
  <c r="B197" i="3"/>
  <c r="B278" i="3"/>
  <c r="B215" i="3"/>
  <c r="B89" i="3"/>
  <c r="B266" i="3"/>
  <c r="B145" i="3"/>
  <c r="B28" i="3"/>
  <c r="B242" i="3"/>
  <c r="B256" i="3"/>
  <c r="B178" i="3"/>
  <c r="B35" i="3"/>
  <c r="B29" i="3"/>
  <c r="B246" i="3"/>
  <c r="B204" i="3"/>
  <c r="B283" i="3"/>
  <c r="B202" i="3"/>
  <c r="B15" i="3"/>
  <c r="B138" i="3"/>
  <c r="B293" i="3"/>
  <c r="B9" i="3"/>
  <c r="B184" i="3"/>
  <c r="B263" i="3"/>
  <c r="B162" i="3"/>
  <c r="B294" i="3"/>
  <c r="B98" i="3"/>
  <c r="B273" i="3"/>
  <c r="B8" i="3"/>
  <c r="B186" i="3"/>
  <c r="B164" i="3"/>
  <c r="B243" i="3"/>
  <c r="B142" i="3"/>
  <c r="B274" i="3"/>
  <c r="B78" i="3"/>
  <c r="B253" i="3"/>
  <c r="B301" i="3"/>
  <c r="B166" i="3"/>
  <c r="B144" i="3"/>
  <c r="B223" i="3"/>
  <c r="B122" i="3"/>
  <c r="B94" i="3"/>
  <c r="B297" i="3"/>
  <c r="B233" i="3"/>
  <c r="B271" i="3"/>
  <c r="B106" i="3"/>
  <c r="B124" i="3"/>
  <c r="B102" i="3"/>
  <c r="B74" i="3"/>
  <c r="B257" i="3"/>
  <c r="B213" i="3"/>
  <c r="B251" i="3"/>
  <c r="B86" i="3"/>
  <c r="B104" i="3"/>
  <c r="B63" i="3"/>
  <c r="B82" i="3"/>
  <c r="B54" i="3"/>
  <c r="B217" i="3"/>
  <c r="B193" i="3"/>
  <c r="B231" i="3"/>
  <c r="B66" i="3"/>
  <c r="B84" i="3"/>
  <c r="B62" i="3"/>
  <c r="B34" i="3"/>
  <c r="B137" i="3"/>
  <c r="B173" i="3"/>
  <c r="B211" i="3"/>
  <c r="B26" i="3"/>
  <c r="B64" i="3"/>
  <c r="B23" i="3"/>
  <c r="B161" i="3"/>
  <c r="B14" i="3"/>
  <c r="B216" i="3"/>
  <c r="B93" i="3"/>
  <c r="B191" i="3"/>
  <c r="B190" i="3"/>
  <c r="B4" i="3"/>
  <c r="B258" i="3"/>
  <c r="B261" i="3"/>
  <c r="B176" i="3"/>
  <c r="B73" i="3"/>
  <c r="B131" i="3"/>
  <c r="B170" i="3"/>
  <c r="B292" i="3"/>
  <c r="B2" i="3"/>
  <c r="B298" i="3"/>
  <c r="B180" i="3"/>
  <c r="B116" i="3"/>
  <c r="B249" i="3"/>
  <c r="B270" i="3"/>
  <c r="B70" i="3"/>
  <c r="B208" i="3"/>
  <c r="B198" i="3"/>
  <c r="B160" i="3"/>
  <c r="B96" i="3"/>
  <c r="B229" i="3"/>
  <c r="B210" i="3"/>
  <c r="B50" i="3"/>
  <c r="B168" i="3"/>
  <c r="B299" i="3"/>
  <c r="B254" i="3"/>
  <c r="B100" i="3"/>
  <c r="B117" i="3"/>
  <c r="B195" i="3"/>
  <c r="B13" i="3"/>
  <c r="B241" i="3"/>
  <c r="B188" i="3"/>
  <c r="B6" i="3"/>
  <c r="B125" i="3"/>
  <c r="B112" i="3"/>
  <c r="B203" i="3"/>
  <c r="B259" i="3"/>
  <c r="B234" i="3"/>
  <c r="B60" i="3"/>
  <c r="B77" i="3"/>
  <c r="B175" i="3"/>
  <c r="B281" i="3"/>
  <c r="B81" i="3"/>
  <c r="B48" i="3"/>
  <c r="B5" i="3"/>
  <c r="B105" i="3"/>
  <c r="B92" i="3"/>
  <c r="B183" i="3"/>
  <c r="B101" i="3"/>
  <c r="B219" i="3"/>
  <c r="B214" i="3"/>
  <c r="B40" i="3"/>
  <c r="B57" i="3"/>
  <c r="B155" i="3"/>
  <c r="B132" i="3"/>
  <c r="B252" i="3"/>
  <c r="B167" i="3"/>
  <c r="B121" i="3"/>
  <c r="B25" i="3"/>
  <c r="B52" i="3"/>
  <c r="B163" i="3"/>
  <c r="B302" i="3"/>
  <c r="B179" i="3"/>
  <c r="B174" i="3"/>
  <c r="B279" i="3"/>
  <c r="B17" i="3"/>
  <c r="B115" i="3"/>
  <c r="B31" i="3"/>
  <c r="B192" i="3"/>
  <c r="B147" i="3"/>
  <c r="B300" i="3"/>
  <c r="B284" i="3"/>
  <c r="B12" i="3"/>
  <c r="B143" i="3"/>
  <c r="B282" i="3"/>
  <c r="B139" i="3"/>
  <c r="B154" i="3"/>
  <c r="B239" i="3"/>
  <c r="B276" i="3"/>
  <c r="B75" i="3"/>
  <c r="B289" i="3"/>
  <c r="B32" i="3"/>
  <c r="B127" i="3"/>
  <c r="B171" i="3"/>
  <c r="B244" i="3"/>
  <c r="B288" i="3"/>
  <c r="B123" i="3"/>
  <c r="B262" i="3"/>
  <c r="B59" i="3"/>
  <c r="B134" i="3"/>
  <c r="B159" i="3"/>
  <c r="B236" i="3"/>
  <c r="B55" i="3"/>
  <c r="B269" i="3"/>
  <c r="B291" i="3"/>
  <c r="B107" i="3"/>
  <c r="B230" i="3"/>
  <c r="B224" i="3"/>
  <c r="B248" i="3"/>
  <c r="B103" i="3"/>
  <c r="B42" i="3"/>
  <c r="B157" i="3"/>
  <c r="B220" i="3"/>
  <c r="B58" i="3"/>
  <c r="B36" i="3"/>
  <c r="B153" i="3"/>
  <c r="B69" i="3"/>
  <c r="B71" i="3"/>
  <c r="B146" i="3"/>
  <c r="B285" i="3"/>
  <c r="B44" i="3"/>
  <c r="B287" i="3"/>
  <c r="B22" i="3"/>
  <c r="B97" i="3"/>
  <c r="B200" i="3"/>
  <c r="B18" i="3"/>
  <c r="B16" i="3"/>
  <c r="B113" i="3"/>
  <c r="B49" i="3"/>
  <c r="B51" i="3"/>
  <c r="B126" i="3"/>
  <c r="B265" i="3"/>
  <c r="B24" i="3"/>
  <c r="B267" i="3"/>
  <c r="B182" i="3"/>
  <c r="B238" i="3"/>
  <c r="B114" i="3"/>
  <c r="B199" i="3"/>
  <c r="B296" i="3"/>
  <c r="B135" i="3"/>
  <c r="B21" i="3"/>
  <c r="B201" i="3"/>
  <c r="B268" i="3"/>
  <c r="B46" i="3"/>
  <c r="B185" i="3"/>
  <c r="B61" i="3"/>
  <c r="B247" i="3"/>
  <c r="B47" i="3"/>
  <c r="B290" i="3"/>
  <c r="B85" i="3"/>
  <c r="B232" i="3"/>
  <c r="B227" i="3"/>
  <c r="B222" i="3"/>
  <c r="B99" i="3"/>
  <c r="B194" i="3"/>
  <c r="B80" i="3"/>
  <c r="B177" i="3"/>
  <c r="B275" i="3"/>
  <c r="B133" i="3"/>
  <c r="B109" i="3"/>
  <c r="B151" i="3"/>
  <c r="B27" i="3"/>
  <c r="B250" i="3"/>
  <c r="B65" i="3"/>
  <c r="B212" i="3"/>
  <c r="B207" i="3"/>
  <c r="B221" i="3"/>
  <c r="B280" i="3"/>
  <c r="B37" i="3"/>
  <c r="B260" i="3"/>
  <c r="B218" i="3"/>
  <c r="B196" i="3"/>
  <c r="B95" i="3"/>
  <c r="B181" i="3"/>
  <c r="B7" i="3"/>
  <c r="B11" i="3"/>
  <c r="B206" i="3"/>
  <c r="B130" i="3"/>
  <c r="B264" i="3"/>
  <c r="B152" i="3"/>
  <c r="B45" i="3"/>
  <c r="B187" i="3"/>
  <c r="B19" i="1"/>
  <c r="D4" i="6" s="1"/>
  <c r="E4" i="6" s="1"/>
  <c r="B4" i="6" s="1"/>
  <c r="B72" i="3"/>
  <c r="D220" i="6" l="1"/>
  <c r="E220" i="6" s="1"/>
  <c r="D269" i="6"/>
  <c r="E269" i="6" s="1"/>
  <c r="D121" i="6"/>
  <c r="E121" i="6" s="1"/>
  <c r="D109" i="6"/>
  <c r="B109" i="6" s="1"/>
  <c r="D122" i="6"/>
  <c r="E122" i="6" s="1"/>
  <c r="D28" i="6"/>
  <c r="E28" i="6" s="1"/>
  <c r="B28" i="6" s="1"/>
  <c r="D299" i="6"/>
  <c r="E299" i="6" s="1"/>
  <c r="D8" i="6"/>
  <c r="E8" i="6" s="1"/>
  <c r="B8" i="6" s="1"/>
  <c r="D102" i="6"/>
  <c r="E102" i="6" s="1"/>
  <c r="B102" i="6" s="1"/>
  <c r="D227" i="6"/>
  <c r="B227" i="6" s="1"/>
  <c r="B28" i="1"/>
  <c r="D138" i="6"/>
  <c r="E138" i="6" s="1"/>
  <c r="D3" i="6"/>
  <c r="E3" i="6" s="1"/>
  <c r="B3" i="6" s="1"/>
  <c r="D39" i="6"/>
  <c r="E39" i="6" s="1"/>
  <c r="B39" i="6" s="1"/>
  <c r="D18" i="6"/>
  <c r="E18" i="6" s="1"/>
  <c r="B18" i="6" s="1"/>
  <c r="D297" i="6"/>
  <c r="E297" i="6" s="1"/>
  <c r="D133" i="6"/>
  <c r="E133" i="6" s="1"/>
  <c r="D2" i="6"/>
  <c r="E2" i="6" s="1"/>
  <c r="B2" i="6" s="1"/>
  <c r="D91" i="6"/>
  <c r="E91" i="6" s="1"/>
  <c r="B91" i="6" s="1"/>
  <c r="D57" i="6"/>
  <c r="E57" i="6" s="1"/>
  <c r="B57" i="6" s="1"/>
  <c r="D71" i="6"/>
  <c r="E71" i="6" s="1"/>
  <c r="B71" i="6" s="1"/>
  <c r="D16" i="6"/>
  <c r="E16" i="6" s="1"/>
  <c r="B16" i="6" s="1"/>
  <c r="D10" i="6"/>
  <c r="E10" i="6" s="1"/>
  <c r="B10" i="6" s="1"/>
  <c r="D178" i="6"/>
  <c r="B178" i="6" s="1"/>
  <c r="D179" i="6"/>
  <c r="E179" i="6" s="1"/>
  <c r="D202" i="6"/>
  <c r="E202" i="6" s="1"/>
  <c r="D95" i="6"/>
  <c r="E95" i="6" s="1"/>
  <c r="B95" i="6" s="1"/>
  <c r="D119" i="6"/>
  <c r="E119" i="6" s="1"/>
  <c r="D74" i="6"/>
  <c r="E74" i="6" s="1"/>
  <c r="B74" i="6" s="1"/>
  <c r="D254" i="6"/>
  <c r="B254" i="6" s="1"/>
  <c r="D198" i="6"/>
  <c r="E198" i="6" s="1"/>
  <c r="D234" i="6"/>
  <c r="E234" i="6" s="1"/>
  <c r="D78" i="6"/>
  <c r="E78" i="6" s="1"/>
  <c r="B78" i="6" s="1"/>
  <c r="D214" i="6"/>
  <c r="E214" i="6" s="1"/>
  <c r="D54" i="6"/>
  <c r="E54" i="6" s="1"/>
  <c r="B54" i="6" s="1"/>
  <c r="D113" i="6"/>
  <c r="E113" i="6" s="1"/>
  <c r="D249" i="6"/>
  <c r="E249" i="6" s="1"/>
  <c r="D172" i="6"/>
  <c r="E172" i="6" s="1"/>
  <c r="D66" i="6"/>
  <c r="E66" i="6" s="1"/>
  <c r="B66" i="6" s="1"/>
  <c r="D32" i="6"/>
  <c r="E32" i="6" s="1"/>
  <c r="B32" i="6" s="1"/>
  <c r="D46" i="6"/>
  <c r="E46" i="6" s="1"/>
  <c r="B46" i="6" s="1"/>
  <c r="D12" i="6"/>
  <c r="E12" i="6" s="1"/>
  <c r="B12" i="6" s="1"/>
  <c r="D26" i="6"/>
  <c r="E26" i="6" s="1"/>
  <c r="B26" i="6" s="1"/>
  <c r="D101" i="6"/>
  <c r="E101" i="6" s="1"/>
  <c r="B101" i="6" s="1"/>
  <c r="D21" i="6"/>
  <c r="E21" i="6" s="1"/>
  <c r="B21" i="6" s="1"/>
  <c r="D19" i="6"/>
  <c r="E19" i="6" s="1"/>
  <c r="B19" i="6" s="1"/>
  <c r="D93" i="6"/>
  <c r="E93" i="6" s="1"/>
  <c r="B93" i="6" s="1"/>
  <c r="D230" i="6"/>
  <c r="E230" i="6" s="1"/>
  <c r="D29" i="6"/>
  <c r="E29" i="6" s="1"/>
  <c r="B29" i="6" s="1"/>
  <c r="D289" i="6"/>
  <c r="E289" i="6" s="1"/>
  <c r="D209" i="6"/>
  <c r="B209" i="6" s="1"/>
  <c r="D295" i="6"/>
  <c r="B295" i="6" s="1"/>
  <c r="D99" i="6"/>
  <c r="E99" i="6" s="1"/>
  <c r="B99" i="6" s="1"/>
  <c r="D201" i="6"/>
  <c r="E201" i="6" s="1"/>
  <c r="D218" i="6"/>
  <c r="E218" i="6" s="1"/>
  <c r="D73" i="6"/>
  <c r="E73" i="6" s="1"/>
  <c r="B73" i="6" s="1"/>
  <c r="D210" i="6"/>
  <c r="B210" i="6" s="1"/>
  <c r="D288" i="6"/>
  <c r="E288" i="6" s="1"/>
  <c r="D245" i="6"/>
  <c r="E245" i="6" s="1"/>
  <c r="D169" i="6"/>
  <c r="E169" i="6" s="1"/>
  <c r="D155" i="6"/>
  <c r="E155" i="6" s="1"/>
  <c r="D180" i="6"/>
  <c r="E180" i="6" s="1"/>
  <c r="D161" i="6"/>
  <c r="E161" i="6" s="1"/>
  <c r="D58" i="6"/>
  <c r="E58" i="6" s="1"/>
  <c r="B58" i="6" s="1"/>
  <c r="D53" i="6"/>
  <c r="E53" i="6" s="1"/>
  <c r="B53" i="6" s="1"/>
  <c r="D190" i="6"/>
  <c r="E190" i="6" s="1"/>
  <c r="D148" i="6"/>
  <c r="E148" i="6" s="1"/>
  <c r="D225" i="6"/>
  <c r="E225" i="6" s="1"/>
  <c r="D129" i="6"/>
  <c r="E129" i="6" s="1"/>
  <c r="D55" i="6"/>
  <c r="E55" i="6" s="1"/>
  <c r="B55" i="6" s="1"/>
  <c r="D62" i="6"/>
  <c r="E62" i="6" s="1"/>
  <c r="B62" i="6" s="1"/>
  <c r="D60" i="6"/>
  <c r="E60" i="6" s="1"/>
  <c r="B60" i="6" s="1"/>
  <c r="D277" i="6"/>
  <c r="E277" i="6" s="1"/>
  <c r="D33" i="6"/>
  <c r="E33" i="6" s="1"/>
  <c r="B33" i="6" s="1"/>
  <c r="D170" i="6"/>
  <c r="E170" i="6" s="1"/>
  <c r="D128" i="6"/>
  <c r="B128" i="6" s="1"/>
  <c r="D205" i="6"/>
  <c r="E205" i="6" s="1"/>
  <c r="D286" i="6"/>
  <c r="E286" i="6" s="1"/>
  <c r="D283" i="6"/>
  <c r="E283" i="6" s="1"/>
  <c r="D258" i="6"/>
  <c r="B258" i="6" s="1"/>
  <c r="D142" i="6"/>
  <c r="E142" i="6" s="1"/>
  <c r="D237" i="6"/>
  <c r="E237" i="6" s="1"/>
  <c r="D13" i="6"/>
  <c r="E13" i="6" s="1"/>
  <c r="B13" i="6" s="1"/>
  <c r="D150" i="6"/>
  <c r="E150" i="6" s="1"/>
  <c r="D108" i="6"/>
  <c r="E108" i="6" s="1"/>
  <c r="D65" i="6"/>
  <c r="E65" i="6" s="1"/>
  <c r="B65" i="6" s="1"/>
  <c r="D266" i="6"/>
  <c r="E266" i="6" s="1"/>
  <c r="D183" i="6"/>
  <c r="E183" i="6" s="1"/>
  <c r="D159" i="6"/>
  <c r="B159" i="6" s="1"/>
  <c r="D240" i="6"/>
  <c r="E240" i="6" s="1"/>
  <c r="D197" i="6"/>
  <c r="B197" i="6" s="1"/>
  <c r="D292" i="6"/>
  <c r="E292" i="6" s="1"/>
  <c r="D130" i="6"/>
  <c r="E130" i="6" s="1"/>
  <c r="D88" i="6"/>
  <c r="E88" i="6" s="1"/>
  <c r="B88" i="6" s="1"/>
  <c r="D45" i="6"/>
  <c r="E45" i="6" s="1"/>
  <c r="B45" i="6" s="1"/>
  <c r="D246" i="6"/>
  <c r="E246" i="6" s="1"/>
  <c r="D163" i="6"/>
  <c r="E163" i="6" s="1"/>
  <c r="D302" i="6"/>
  <c r="E302" i="6" s="1"/>
  <c r="D140" i="6"/>
  <c r="E140" i="6" s="1"/>
  <c r="D294" i="6"/>
  <c r="E294" i="6" s="1"/>
  <c r="D212" i="6"/>
  <c r="E212" i="6" s="1"/>
  <c r="D110" i="6"/>
  <c r="E110" i="6" s="1"/>
  <c r="D68" i="6"/>
  <c r="E68" i="6" s="1"/>
  <c r="B68" i="6" s="1"/>
  <c r="D25" i="6"/>
  <c r="E25" i="6" s="1"/>
  <c r="B25" i="6" s="1"/>
  <c r="D106" i="6"/>
  <c r="B106" i="6" s="1"/>
  <c r="D143" i="6"/>
  <c r="E143" i="6" s="1"/>
  <c r="D222" i="6"/>
  <c r="E222" i="6" s="1"/>
  <c r="D238" i="6"/>
  <c r="E238" i="6" s="1"/>
  <c r="D274" i="6"/>
  <c r="B274" i="6" s="1"/>
  <c r="D192" i="6"/>
  <c r="E192" i="6" s="1"/>
  <c r="D90" i="6"/>
  <c r="E90" i="6" s="1"/>
  <c r="B90" i="6" s="1"/>
  <c r="D48" i="6"/>
  <c r="E48" i="6" s="1"/>
  <c r="B48" i="6" s="1"/>
  <c r="D5" i="6"/>
  <c r="E5" i="6" s="1"/>
  <c r="B5" i="6" s="1"/>
  <c r="D86" i="6"/>
  <c r="E86" i="6" s="1"/>
  <c r="B86" i="6" s="1"/>
  <c r="D23" i="6"/>
  <c r="E23" i="6" s="1"/>
  <c r="B23" i="6" s="1"/>
  <c r="D24" i="6"/>
  <c r="E24" i="6" s="1"/>
  <c r="B24" i="6" s="1"/>
  <c r="D126" i="6"/>
  <c r="E126" i="6" s="1"/>
  <c r="D175" i="6"/>
  <c r="E175" i="6" s="1"/>
  <c r="D85" i="6"/>
  <c r="E85" i="6" s="1"/>
  <c r="B85" i="6" s="1"/>
  <c r="D67" i="6"/>
  <c r="E67" i="6" s="1"/>
  <c r="B67" i="6" s="1"/>
  <c r="D168" i="6"/>
  <c r="E168" i="6" s="1"/>
  <c r="D196" i="6"/>
  <c r="B196" i="6" s="1"/>
  <c r="D250" i="6"/>
  <c r="E250" i="6" s="1"/>
  <c r="D52" i="6"/>
  <c r="E52" i="6" s="1"/>
  <c r="B52" i="6" s="1"/>
  <c r="D153" i="6"/>
  <c r="E153" i="6" s="1"/>
  <c r="D35" i="6"/>
  <c r="E35" i="6" s="1"/>
  <c r="B35" i="6" s="1"/>
  <c r="D61" i="6"/>
  <c r="E61" i="6" s="1"/>
  <c r="B61" i="6" s="1"/>
  <c r="D162" i="6"/>
  <c r="E162" i="6" s="1"/>
  <c r="D262" i="6"/>
  <c r="E262" i="6" s="1"/>
  <c r="D43" i="6"/>
  <c r="E43" i="6" s="1"/>
  <c r="B43" i="6" s="1"/>
  <c r="D44" i="6"/>
  <c r="E44" i="6" s="1"/>
  <c r="B44" i="6" s="1"/>
  <c r="D146" i="6"/>
  <c r="E146" i="6" s="1"/>
  <c r="D195" i="6"/>
  <c r="B195" i="6" s="1"/>
  <c r="D105" i="6"/>
  <c r="E105" i="6" s="1"/>
  <c r="D87" i="6"/>
  <c r="E87" i="6" s="1"/>
  <c r="B87" i="6" s="1"/>
  <c r="D188" i="6"/>
  <c r="E188" i="6" s="1"/>
  <c r="D216" i="6"/>
  <c r="E216" i="6" s="1"/>
  <c r="D270" i="6"/>
  <c r="E270" i="6" s="1"/>
  <c r="D72" i="6"/>
  <c r="E72" i="6" s="1"/>
  <c r="B72" i="6" s="1"/>
  <c r="D173" i="6"/>
  <c r="E173" i="6" s="1"/>
  <c r="D235" i="6"/>
  <c r="E235" i="6" s="1"/>
  <c r="D79" i="6"/>
  <c r="E79" i="6" s="1"/>
  <c r="B79" i="6" s="1"/>
  <c r="D80" i="6"/>
  <c r="E80" i="6" s="1"/>
  <c r="B80" i="6" s="1"/>
  <c r="D82" i="6"/>
  <c r="E82" i="6" s="1"/>
  <c r="B82" i="6" s="1"/>
  <c r="D63" i="6"/>
  <c r="E63" i="6" s="1"/>
  <c r="B63" i="6" s="1"/>
  <c r="D64" i="6"/>
  <c r="E64" i="6" s="1"/>
  <c r="B64" i="6" s="1"/>
  <c r="D166" i="6"/>
  <c r="E166" i="6" s="1"/>
  <c r="D215" i="6"/>
  <c r="E215" i="6" s="1"/>
  <c r="D125" i="6"/>
  <c r="E125" i="6" s="1"/>
  <c r="D107" i="6"/>
  <c r="B107" i="6" s="1"/>
  <c r="D208" i="6"/>
  <c r="E208" i="6" s="1"/>
  <c r="D236" i="6"/>
  <c r="B236" i="6" s="1"/>
  <c r="D290" i="6"/>
  <c r="E290" i="6" s="1"/>
  <c r="D92" i="6"/>
  <c r="E92" i="6" s="1"/>
  <c r="B92" i="6" s="1"/>
  <c r="D193" i="6"/>
  <c r="E193" i="6" s="1"/>
  <c r="D96" i="6"/>
  <c r="E96" i="6" s="1"/>
  <c r="B96" i="6" s="1"/>
  <c r="D261" i="6"/>
  <c r="E261" i="6" s="1"/>
  <c r="D181" i="6"/>
  <c r="E181" i="6" s="1"/>
  <c r="D280" i="6"/>
  <c r="E280" i="6" s="1"/>
  <c r="D83" i="6"/>
  <c r="E83" i="6" s="1"/>
  <c r="B83" i="6" s="1"/>
  <c r="D84" i="6"/>
  <c r="E84" i="6" s="1"/>
  <c r="B84" i="6" s="1"/>
  <c r="D186" i="6"/>
  <c r="E186" i="6" s="1"/>
  <c r="D255" i="6"/>
  <c r="E255" i="6" s="1"/>
  <c r="D145" i="6"/>
  <c r="B145" i="6" s="1"/>
  <c r="D127" i="6"/>
  <c r="E127" i="6" s="1"/>
  <c r="D228" i="6"/>
  <c r="E228" i="6" s="1"/>
  <c r="D256" i="6"/>
  <c r="E256" i="6" s="1"/>
  <c r="D11" i="6"/>
  <c r="E11" i="6" s="1"/>
  <c r="B11" i="6" s="1"/>
  <c r="D112" i="6"/>
  <c r="B112" i="6" s="1"/>
  <c r="D213" i="6"/>
  <c r="E213" i="6" s="1"/>
  <c r="D37" i="6"/>
  <c r="E37" i="6" s="1"/>
  <c r="B37" i="6" s="1"/>
  <c r="D81" i="6"/>
  <c r="E81" i="6" s="1"/>
  <c r="B81" i="6" s="1"/>
  <c r="D279" i="6"/>
  <c r="E279" i="6" s="1"/>
  <c r="D281" i="6"/>
  <c r="B281" i="6" s="1"/>
  <c r="D103" i="6"/>
  <c r="B103" i="6" s="1"/>
  <c r="D104" i="6"/>
  <c r="E104" i="6" s="1"/>
  <c r="D206" i="6"/>
  <c r="E206" i="6" s="1"/>
  <c r="D275" i="6"/>
  <c r="E275" i="6" s="1"/>
  <c r="D165" i="6"/>
  <c r="E165" i="6" s="1"/>
  <c r="D147" i="6"/>
  <c r="E147" i="6" s="1"/>
  <c r="D248" i="6"/>
  <c r="E248" i="6" s="1"/>
  <c r="D276" i="6"/>
  <c r="B276" i="6" s="1"/>
  <c r="D31" i="6"/>
  <c r="E31" i="6" s="1"/>
  <c r="B31" i="6" s="1"/>
  <c r="D132" i="6"/>
  <c r="B132" i="6" s="1"/>
  <c r="D233" i="6"/>
  <c r="E233" i="6" s="1"/>
  <c r="D157" i="6"/>
  <c r="E157" i="6" s="1"/>
  <c r="D278" i="6"/>
  <c r="E278" i="6" s="1"/>
  <c r="D199" i="6"/>
  <c r="E199" i="6" s="1"/>
  <c r="D282" i="6"/>
  <c r="E282" i="6" s="1"/>
  <c r="D123" i="6"/>
  <c r="E123" i="6" s="1"/>
  <c r="D124" i="6"/>
  <c r="E124" i="6" s="1"/>
  <c r="D226" i="6"/>
  <c r="E226" i="6" s="1"/>
  <c r="D36" i="6"/>
  <c r="E36" i="6" s="1"/>
  <c r="B36" i="6" s="1"/>
  <c r="D185" i="6"/>
  <c r="E185" i="6" s="1"/>
  <c r="D167" i="6"/>
  <c r="E167" i="6" s="1"/>
  <c r="D268" i="6"/>
  <c r="B268" i="6" s="1"/>
  <c r="D97" i="6"/>
  <c r="E97" i="6" s="1"/>
  <c r="B97" i="6" s="1"/>
  <c r="D51" i="6"/>
  <c r="E51" i="6" s="1"/>
  <c r="B51" i="6" s="1"/>
  <c r="D152" i="6"/>
  <c r="E152" i="6" s="1"/>
  <c r="D203" i="6"/>
  <c r="E203" i="6" s="1"/>
  <c r="D204" i="6"/>
  <c r="B204" i="6" s="1"/>
  <c r="D9" i="6"/>
  <c r="E9" i="6" s="1"/>
  <c r="B9" i="6" s="1"/>
  <c r="D137" i="6"/>
  <c r="E137" i="6" s="1"/>
  <c r="D265" i="6"/>
  <c r="E265" i="6" s="1"/>
  <c r="D247" i="6"/>
  <c r="E247" i="6" s="1"/>
  <c r="D149" i="6"/>
  <c r="E149" i="6" s="1"/>
  <c r="D30" i="6"/>
  <c r="E30" i="6" s="1"/>
  <c r="B30" i="6" s="1"/>
  <c r="D131" i="6"/>
  <c r="E131" i="6" s="1"/>
  <c r="D232" i="6"/>
  <c r="B232" i="6" s="1"/>
  <c r="D94" i="6"/>
  <c r="E94" i="6" s="1"/>
  <c r="B94" i="6" s="1"/>
  <c r="D98" i="6"/>
  <c r="E98" i="6" s="1"/>
  <c r="B98" i="6" s="1"/>
  <c r="D20" i="6"/>
  <c r="E20" i="6" s="1"/>
  <c r="B20" i="6" s="1"/>
  <c r="D300" i="6"/>
  <c r="E300" i="6" s="1"/>
  <c r="D139" i="6"/>
  <c r="E139" i="6" s="1"/>
  <c r="D223" i="6"/>
  <c r="E223" i="6" s="1"/>
  <c r="D224" i="6"/>
  <c r="E224" i="6" s="1"/>
  <c r="D69" i="6"/>
  <c r="E69" i="6" s="1"/>
  <c r="B69" i="6" s="1"/>
  <c r="D177" i="6"/>
  <c r="E177" i="6" s="1"/>
  <c r="D285" i="6"/>
  <c r="E285" i="6" s="1"/>
  <c r="D267" i="6"/>
  <c r="E267" i="6" s="1"/>
  <c r="D189" i="6"/>
  <c r="B189" i="6" s="1"/>
  <c r="D50" i="6"/>
  <c r="E50" i="6" s="1"/>
  <c r="B50" i="6" s="1"/>
  <c r="D151" i="6"/>
  <c r="E151" i="6" s="1"/>
  <c r="D252" i="6"/>
  <c r="E252" i="6" s="1"/>
  <c r="D114" i="6"/>
  <c r="B114" i="6" s="1"/>
  <c r="D118" i="6"/>
  <c r="B118" i="6" s="1"/>
  <c r="D120" i="6"/>
  <c r="B120" i="6" s="1"/>
  <c r="D22" i="6"/>
  <c r="E22" i="6" s="1"/>
  <c r="B22" i="6" s="1"/>
  <c r="D239" i="6"/>
  <c r="B239" i="6" s="1"/>
  <c r="D243" i="6"/>
  <c r="E243" i="6" s="1"/>
  <c r="D244" i="6"/>
  <c r="E244" i="6" s="1"/>
  <c r="D89" i="6"/>
  <c r="E89" i="6" s="1"/>
  <c r="B89" i="6" s="1"/>
  <c r="D217" i="6"/>
  <c r="E217" i="6" s="1"/>
  <c r="D49" i="6"/>
  <c r="E49" i="6" s="1"/>
  <c r="B49" i="6" s="1"/>
  <c r="D287" i="6"/>
  <c r="E287" i="6" s="1"/>
  <c r="D229" i="6"/>
  <c r="E229" i="6" s="1"/>
  <c r="D70" i="6"/>
  <c r="E70" i="6" s="1"/>
  <c r="B70" i="6" s="1"/>
  <c r="D171" i="6"/>
  <c r="E171" i="6" s="1"/>
  <c r="D272" i="6"/>
  <c r="E272" i="6" s="1"/>
  <c r="D134" i="6"/>
  <c r="E134" i="6" s="1"/>
  <c r="D158" i="6"/>
  <c r="E158" i="6" s="1"/>
  <c r="D219" i="6"/>
  <c r="E219" i="6" s="1"/>
  <c r="D301" i="6"/>
  <c r="E301" i="6" s="1"/>
  <c r="D42" i="6"/>
  <c r="E42" i="6" s="1"/>
  <c r="B42" i="6" s="1"/>
  <c r="D263" i="6"/>
  <c r="B263" i="6" s="1"/>
  <c r="D260" i="6"/>
  <c r="E260" i="6" s="1"/>
  <c r="D200" i="6"/>
  <c r="B200" i="6" s="1"/>
  <c r="D194" i="6"/>
  <c r="E194" i="6" s="1"/>
  <c r="D291" i="6"/>
  <c r="E291" i="6" s="1"/>
  <c r="D176" i="6"/>
  <c r="E176" i="6" s="1"/>
  <c r="D207" i="6"/>
  <c r="E207" i="6" s="1"/>
  <c r="D257" i="6"/>
  <c r="E257" i="6" s="1"/>
  <c r="D6" i="6"/>
  <c r="E6" i="6" s="1"/>
  <c r="B6" i="6" s="1"/>
  <c r="D259" i="6"/>
  <c r="E259" i="6" s="1"/>
  <c r="D100" i="6"/>
  <c r="E100" i="6" s="1"/>
  <c r="B100" i="6" s="1"/>
  <c r="D174" i="6"/>
  <c r="E174" i="6" s="1"/>
  <c r="D271" i="6"/>
  <c r="E271" i="6" s="1"/>
  <c r="D156" i="6"/>
  <c r="E156" i="6" s="1"/>
  <c r="D187" i="6"/>
  <c r="B187" i="6" s="1"/>
  <c r="D117" i="6"/>
  <c r="E117" i="6" s="1"/>
  <c r="D284" i="6"/>
  <c r="E284" i="6" s="1"/>
  <c r="D160" i="6"/>
  <c r="E160" i="6" s="1"/>
  <c r="D182" i="6"/>
  <c r="E182" i="6" s="1"/>
  <c r="D154" i="6"/>
  <c r="E154" i="6" s="1"/>
  <c r="D251" i="6"/>
  <c r="E251" i="6" s="1"/>
  <c r="D136" i="6"/>
  <c r="E136" i="6" s="1"/>
  <c r="D47" i="6"/>
  <c r="E47" i="6" s="1"/>
  <c r="B47" i="6" s="1"/>
  <c r="D17" i="6"/>
  <c r="E17" i="6" s="1"/>
  <c r="B17" i="6" s="1"/>
  <c r="D264" i="6"/>
  <c r="B264" i="6" s="1"/>
  <c r="D242" i="6"/>
  <c r="E242" i="6" s="1"/>
  <c r="D241" i="6"/>
  <c r="E241" i="6" s="1"/>
  <c r="D14" i="6"/>
  <c r="E14" i="6" s="1"/>
  <c r="B14" i="6" s="1"/>
  <c r="D231" i="6"/>
  <c r="E231" i="6" s="1"/>
  <c r="D116" i="6"/>
  <c r="E116" i="6" s="1"/>
  <c r="D27" i="6"/>
  <c r="E27" i="6" s="1"/>
  <c r="B27" i="6" s="1"/>
  <c r="D296" i="6"/>
  <c r="E296" i="6" s="1"/>
  <c r="D184" i="6"/>
  <c r="E184" i="6" s="1"/>
  <c r="D59" i="6"/>
  <c r="E59" i="6" s="1"/>
  <c r="B59" i="6" s="1"/>
  <c r="D41" i="6"/>
  <c r="E41" i="6" s="1"/>
  <c r="B41" i="6" s="1"/>
  <c r="D293" i="6"/>
  <c r="E293" i="6" s="1"/>
  <c r="D211" i="6"/>
  <c r="E211" i="6" s="1"/>
  <c r="D56" i="6"/>
  <c r="E56" i="6" s="1"/>
  <c r="B56" i="6" s="1"/>
  <c r="D7" i="6"/>
  <c r="E7" i="6" s="1"/>
  <c r="B7" i="6" s="1"/>
  <c r="D135" i="6"/>
  <c r="E135" i="6" s="1"/>
  <c r="D164" i="6"/>
  <c r="E164" i="6" s="1"/>
  <c r="D141" i="6"/>
  <c r="E141" i="6" s="1"/>
  <c r="D221" i="6"/>
  <c r="E221" i="6" s="1"/>
  <c r="D273" i="6"/>
  <c r="E273" i="6" s="1"/>
  <c r="D191" i="6"/>
  <c r="E191" i="6" s="1"/>
  <c r="D75" i="6"/>
  <c r="E75" i="6" s="1"/>
  <c r="B75" i="6" s="1"/>
  <c r="D77" i="6"/>
  <c r="E77" i="6" s="1"/>
  <c r="B77" i="6" s="1"/>
  <c r="D115" i="6"/>
  <c r="E115" i="6" s="1"/>
  <c r="D144" i="6"/>
  <c r="B144" i="6" s="1"/>
  <c r="D40" i="6"/>
  <c r="E40" i="6" s="1"/>
  <c r="B40" i="6" s="1"/>
  <c r="D298" i="6"/>
  <c r="B298" i="6" s="1"/>
  <c r="D253" i="6"/>
  <c r="E253" i="6" s="1"/>
  <c r="D111" i="6"/>
  <c r="E111" i="6" s="1"/>
  <c r="D34" i="6"/>
  <c r="E34" i="6" s="1"/>
  <c r="B34" i="6" s="1"/>
  <c r="D76" i="6"/>
  <c r="E76" i="6" s="1"/>
  <c r="B76" i="6" s="1"/>
  <c r="D15" i="6"/>
  <c r="E15" i="6" s="1"/>
  <c r="B15" i="6" s="1"/>
  <c r="D38" i="6"/>
  <c r="E38" i="6" s="1"/>
  <c r="B38" i="6" s="1"/>
  <c r="E276" i="6"/>
  <c r="B160" i="6" l="1"/>
  <c r="E145" i="6"/>
  <c r="E106" i="6"/>
  <c r="B237" i="6"/>
  <c r="B269" i="6"/>
  <c r="B251" i="6"/>
  <c r="B161" i="6"/>
  <c r="B255" i="6"/>
  <c r="E196" i="6"/>
  <c r="B168" i="6"/>
  <c r="B284" i="6"/>
  <c r="B142" i="6"/>
  <c r="B211" i="6"/>
  <c r="B131" i="6"/>
  <c r="E232" i="6"/>
  <c r="E107" i="6"/>
  <c r="B240" i="6"/>
  <c r="E132" i="6"/>
  <c r="B215" i="6"/>
  <c r="E112" i="6"/>
  <c r="B164" i="6"/>
  <c r="E209" i="6"/>
  <c r="B235" i="6"/>
  <c r="B208" i="6"/>
  <c r="E144" i="6"/>
  <c r="E204" i="6"/>
  <c r="B273" i="6"/>
  <c r="B212" i="6"/>
  <c r="B248" i="6"/>
  <c r="B243" i="6"/>
  <c r="E189" i="6"/>
  <c r="B220" i="6"/>
  <c r="B183" i="6"/>
  <c r="B219" i="6"/>
  <c r="E263" i="6"/>
  <c r="B207" i="6"/>
  <c r="B158" i="6"/>
  <c r="B155" i="6"/>
  <c r="B300" i="6"/>
  <c r="B217" i="6"/>
  <c r="B198" i="6"/>
  <c r="B214" i="6"/>
  <c r="B154" i="6"/>
  <c r="B135" i="6"/>
  <c r="E274" i="6"/>
  <c r="B241" i="6"/>
  <c r="B262" i="6"/>
  <c r="B116" i="6"/>
  <c r="B230" i="6"/>
  <c r="B192" i="6"/>
  <c r="B191" i="6"/>
  <c r="E118" i="6"/>
  <c r="B213" i="6"/>
  <c r="B289" i="6"/>
  <c r="B127" i="6"/>
  <c r="E254" i="6"/>
  <c r="E239" i="6"/>
  <c r="B121" i="6"/>
  <c r="B125" i="6"/>
  <c r="E178" i="6"/>
  <c r="B247" i="6"/>
  <c r="B162" i="6"/>
  <c r="B129" i="6"/>
  <c r="B139" i="6"/>
  <c r="B199" i="6"/>
  <c r="E114" i="6"/>
  <c r="B119" i="6"/>
  <c r="B108" i="6"/>
  <c r="B225" i="6"/>
  <c r="B122" i="6"/>
  <c r="E159" i="6"/>
  <c r="B275" i="6"/>
  <c r="B126" i="6"/>
  <c r="B163" i="6"/>
  <c r="B218" i="6"/>
  <c r="B115" i="6"/>
  <c r="B297" i="6"/>
  <c r="E195" i="6"/>
  <c r="E109" i="6"/>
  <c r="B271" i="6"/>
  <c r="E281" i="6"/>
  <c r="B277" i="6"/>
  <c r="B246" i="6"/>
  <c r="E187" i="6"/>
  <c r="B231" i="6"/>
  <c r="B172" i="6"/>
  <c r="E227" i="6"/>
  <c r="E128" i="6"/>
  <c r="B282" i="6"/>
  <c r="B138" i="6"/>
  <c r="B169" i="6"/>
  <c r="B105" i="6"/>
  <c r="B238" i="6"/>
  <c r="B156" i="6"/>
  <c r="B124" i="6"/>
  <c r="B188" i="6"/>
  <c r="B165" i="6"/>
  <c r="E210" i="6"/>
  <c r="B288" i="6"/>
  <c r="E236" i="6"/>
  <c r="B104" i="6"/>
  <c r="E268" i="6"/>
  <c r="B174" i="6"/>
  <c r="E298" i="6"/>
  <c r="B253" i="6"/>
  <c r="B194" i="6"/>
  <c r="B290" i="6"/>
  <c r="B113" i="6"/>
  <c r="E197" i="6"/>
  <c r="B234" i="6"/>
  <c r="B302" i="6"/>
  <c r="B182" i="6"/>
  <c r="E295" i="6"/>
  <c r="B193" i="6"/>
  <c r="B279" i="6"/>
  <c r="B166" i="6"/>
  <c r="B293" i="6"/>
  <c r="B203" i="6"/>
  <c r="B224" i="6"/>
  <c r="B157" i="6"/>
  <c r="B177" i="6"/>
  <c r="B148" i="6"/>
  <c r="B184" i="6"/>
  <c r="B260" i="6"/>
  <c r="B151" i="6"/>
  <c r="E103" i="6"/>
  <c r="B143" i="6"/>
  <c r="B285" i="6"/>
  <c r="B130" i="6"/>
  <c r="B250" i="6"/>
  <c r="B206" i="6"/>
  <c r="B249" i="6"/>
  <c r="B176" i="6"/>
  <c r="B186" i="6"/>
  <c r="B167" i="6"/>
  <c r="B267" i="6"/>
  <c r="B117" i="6"/>
  <c r="B301" i="6"/>
  <c r="B147" i="6"/>
  <c r="B261" i="6"/>
  <c r="B272" i="6"/>
  <c r="B233" i="6"/>
  <c r="B181" i="6"/>
  <c r="B141" i="6"/>
  <c r="B280" i="6"/>
  <c r="B134" i="6"/>
  <c r="B223" i="6"/>
  <c r="B270" i="6"/>
  <c r="B185" i="6"/>
  <c r="B252" i="6"/>
  <c r="B137" i="6"/>
  <c r="B150" i="6"/>
  <c r="B153" i="6"/>
  <c r="B245" i="6"/>
  <c r="B202" i="6"/>
  <c r="B133" i="6"/>
  <c r="B201" i="6"/>
  <c r="B265" i="6"/>
  <c r="B170" i="6"/>
  <c r="E258" i="6"/>
  <c r="B294" i="6"/>
  <c r="B152" i="6"/>
  <c r="B228" i="6"/>
  <c r="B149" i="6"/>
  <c r="B283" i="6"/>
  <c r="B140" i="6"/>
  <c r="B296" i="6"/>
  <c r="B287" i="6"/>
  <c r="B111" i="6"/>
  <c r="B136" i="6"/>
  <c r="B205" i="6"/>
  <c r="B229" i="6"/>
  <c r="B299" i="6"/>
  <c r="B242" i="6"/>
  <c r="B179" i="6"/>
  <c r="B190" i="6"/>
  <c r="B216" i="6"/>
  <c r="B123" i="6"/>
  <c r="B173" i="6"/>
  <c r="B259" i="6"/>
  <c r="E264" i="6"/>
  <c r="B222" i="6"/>
  <c r="B221" i="6"/>
  <c r="B146" i="6"/>
  <c r="B257" i="6"/>
  <c r="B292" i="6"/>
  <c r="B226" i="6"/>
  <c r="B244" i="6"/>
  <c r="E200" i="6"/>
  <c r="E120" i="6"/>
  <c r="B286" i="6"/>
  <c r="B175" i="6"/>
  <c r="B171" i="6"/>
  <c r="B180" i="6"/>
  <c r="B278" i="6"/>
  <c r="B256" i="6"/>
  <c r="B110" i="6"/>
  <c r="B266" i="6"/>
  <c r="B29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</author>
  </authors>
  <commentList>
    <comment ref="A2" authorId="0" shapeId="0" xr:uid="{2B373782-7F00-4D92-8D84-A67EBC63442D}">
      <text>
        <r>
          <rPr>
            <b/>
            <sz val="9"/>
            <color indexed="81"/>
            <rFont val="Tahoma"/>
            <family val="2"/>
          </rPr>
          <t>شتاب طیفی-1 ثانیه</t>
        </r>
      </text>
    </comment>
    <comment ref="A3" authorId="0" shapeId="0" xr:uid="{3BAF1881-8C65-4432-9ED1-D391A2D0A4B6}">
      <text>
        <r>
          <rPr>
            <b/>
            <sz val="9"/>
            <color indexed="81"/>
            <rFont val="Tahoma"/>
            <family val="2"/>
          </rPr>
          <t>شتاب طیفی-0.2 ثانیه</t>
        </r>
      </text>
    </comment>
    <comment ref="A4" authorId="0" shapeId="0" xr:uid="{BE635F54-6C68-40BE-AE59-DD98A8FB2CDF}">
      <text>
        <r>
          <rPr>
            <b/>
            <sz val="9"/>
            <color indexed="81"/>
            <rFont val="Tahoma"/>
            <family val="2"/>
          </rPr>
          <t>تیپ خاک</t>
        </r>
      </text>
    </comment>
    <comment ref="A5" authorId="0" shapeId="0" xr:uid="{A650B71B-CD15-46B5-9786-110416D80E60}">
      <text>
        <r>
          <rPr>
            <b/>
            <sz val="9"/>
            <color indexed="81"/>
            <rFont val="Tahoma"/>
            <family val="2"/>
          </rPr>
          <t>ضریب تاثیر نوع ساختگاه در بازه زمان تناوب کوتاه</t>
        </r>
      </text>
    </comment>
    <comment ref="A6" authorId="0" shapeId="0" xr:uid="{08662345-4B93-40BD-8F90-829BF4F1C4A3}">
      <text>
        <r>
          <rPr>
            <b/>
            <sz val="9"/>
            <color indexed="81"/>
            <rFont val="Tahoma"/>
            <family val="2"/>
          </rPr>
          <t>ضریب تاثیر نوع ساختگاه در بازه زمان تناوب 1 ثانیه</t>
        </r>
      </text>
    </comment>
    <comment ref="A7" authorId="0" shapeId="0" xr:uid="{ED06BC8C-DFBC-4091-9029-140E6DE21545}">
      <text>
        <r>
          <rPr>
            <b/>
            <sz val="9"/>
            <color indexed="81"/>
            <rFont val="Tahoma"/>
            <family val="2"/>
          </rPr>
          <t>مقادیر شتاب طیفی زلزله بیشینه در زمان تناوب کوتاه</t>
        </r>
      </text>
    </comment>
    <comment ref="A8" authorId="0" shapeId="0" xr:uid="{FDAC3483-327F-46A2-BE83-6AFD08D36D29}">
      <text>
        <r>
          <rPr>
            <b/>
            <sz val="9"/>
            <color indexed="81"/>
            <rFont val="Tahoma"/>
            <family val="2"/>
          </rPr>
          <t>مقادیر شتاب طیفی زلزله بیشینه در زمان تناوب 1 ثانیه</t>
        </r>
      </text>
    </comment>
    <comment ref="A9" authorId="0" shapeId="0" xr:uid="{7AE55AFD-AFB1-48C3-BD1D-0FCC7FC42417}">
      <text>
        <r>
          <rPr>
            <b/>
            <sz val="9"/>
            <color indexed="81"/>
            <rFont val="Tahoma"/>
            <family val="2"/>
          </rPr>
          <t>شتاب طیفی زلزله طرح در زمان تناوبهای کوتاه</t>
        </r>
      </text>
    </comment>
    <comment ref="A10" authorId="0" shapeId="0" xr:uid="{51EF4C9F-CD9E-48E6-967E-61EC71561E4D}">
      <text>
        <r>
          <rPr>
            <b/>
            <sz val="9"/>
            <color indexed="81"/>
            <rFont val="Tahoma"/>
            <family val="2"/>
          </rPr>
          <t>شتاب طیفی زلزله طرح در زمان تناوب 1 ثانیه</t>
        </r>
      </text>
    </comment>
    <comment ref="A11" authorId="0" shapeId="0" xr:uid="{85F49521-B0C1-4F29-8886-C3120A26024D}">
      <text>
        <r>
          <rPr>
            <b/>
            <sz val="9"/>
            <color indexed="81"/>
            <rFont val="Tahoma"/>
            <family val="2"/>
          </rPr>
          <t>نوع سیستم</t>
        </r>
      </text>
    </comment>
    <comment ref="A13" authorId="0" shapeId="0" xr:uid="{202B0A16-0C83-4011-9E27-2529B9F01418}">
      <text>
        <r>
          <rPr>
            <b/>
            <sz val="9"/>
            <color indexed="81"/>
            <rFont val="Tahoma"/>
            <family val="2"/>
          </rPr>
          <t>ارتفاع ساختمان
اگر خرپشته دارای وزنی بیشتر از 25% وزن بام داشته باشد ارتفاع آن را در نظر بگیرید</t>
        </r>
      </text>
    </comment>
    <comment ref="A14" authorId="0" shapeId="0" xr:uid="{F0896CAC-468C-4B7F-BC84-021EA962E3B0}">
      <text>
        <r>
          <rPr>
            <b/>
            <sz val="9"/>
            <color indexed="81"/>
            <rFont val="Tahoma"/>
            <family val="2"/>
          </rPr>
          <t>زمان تناوب تجربی</t>
        </r>
      </text>
    </comment>
    <comment ref="A15" authorId="0" shapeId="0" xr:uid="{FF0A5087-6DBE-4E06-8FF3-526C0DB014E1}">
      <text>
        <r>
          <rPr>
            <b/>
            <sz val="9"/>
            <color indexed="81"/>
            <rFont val="Tahoma"/>
            <family val="2"/>
          </rPr>
          <t>زمان تناوب تحلیلی برداشت شده از ایتبس</t>
        </r>
      </text>
    </comment>
    <comment ref="A19" authorId="0" shapeId="0" xr:uid="{4C283C6A-6133-42D3-976F-2A756133BEEE}">
      <text>
        <r>
          <rPr>
            <b/>
            <sz val="9"/>
            <color indexed="81"/>
            <rFont val="Tahoma"/>
            <family val="2"/>
          </rPr>
          <t xml:space="preserve">طیف طرح استاندارد؛
مینیمم زمان تناوب تحلیلی و 1.4 برابر زمان تناوب تجربی </t>
        </r>
      </text>
    </comment>
    <comment ref="A21" authorId="0" shapeId="0" xr:uid="{29CED88D-3C0A-4EBF-88EF-E410E0D1712F}">
      <text>
        <r>
          <rPr>
            <b/>
            <sz val="9"/>
            <color indexed="81"/>
            <rFont val="Tahoma"/>
            <family val="2"/>
          </rPr>
          <t>ضریب اهمیت ساختمان</t>
        </r>
      </text>
    </comment>
    <comment ref="A24" authorId="0" shapeId="0" xr:uid="{1FE26BC6-732A-48FC-80E1-6AA395F06C41}">
      <text>
        <r>
          <rPr>
            <b/>
            <sz val="9"/>
            <color indexed="81"/>
            <rFont val="Tahoma"/>
            <family val="2"/>
          </rPr>
          <t>ضریب رفتار سازه</t>
        </r>
      </text>
    </comment>
    <comment ref="A25" authorId="0" shapeId="0" xr:uid="{A985B584-AB18-48EF-A9F6-C1E7B8DEFF79}">
      <text>
        <r>
          <rPr>
            <b/>
            <sz val="9"/>
            <color indexed="81"/>
            <rFont val="Tahoma"/>
            <family val="2"/>
          </rPr>
          <t>ضریب اضافه مقاومت</t>
        </r>
      </text>
    </comment>
    <comment ref="A26" authorId="0" shapeId="0" xr:uid="{21AE75B2-1D99-477D-B530-9A5033488203}">
      <text>
        <r>
          <rPr>
            <b/>
            <sz val="9"/>
            <color indexed="81"/>
            <rFont val="Tahoma"/>
            <family val="2"/>
          </rPr>
          <t>ضریب بزرگنمایی تغییر مکان جانبی</t>
        </r>
      </text>
    </comment>
    <comment ref="A28" authorId="0" shapeId="0" xr:uid="{76F37F0E-AFA7-4111-989C-6BA95FBB58B2}">
      <text>
        <r>
          <rPr>
            <b/>
            <sz val="9"/>
            <color indexed="81"/>
            <rFont val="Tahoma"/>
            <family val="2"/>
          </rPr>
          <t>ضریب زلزله</t>
        </r>
      </text>
    </comment>
    <comment ref="A29" authorId="0" shapeId="0" xr:uid="{486AAD9B-CA72-4174-97E1-1742CDB7CFED}">
      <text>
        <r>
          <rPr>
            <b/>
            <sz val="9"/>
            <color indexed="81"/>
            <rFont val="Tahoma"/>
            <family val="2"/>
          </rPr>
          <t>حداقل ضریب زلزله</t>
        </r>
      </text>
    </comment>
    <comment ref="A31" authorId="0" shapeId="0" xr:uid="{CC66D191-2203-4C55-BB76-CF64C61F2F52}">
      <text>
        <r>
          <rPr>
            <b/>
            <sz val="9"/>
            <color indexed="81"/>
            <rFont val="Tahoma"/>
            <family val="2"/>
          </rPr>
          <t>ضریب قائم مرتبط با ساختگاه</t>
        </r>
      </text>
    </comment>
    <comment ref="A32" authorId="0" shapeId="0" xr:uid="{2DA8C7B7-F29D-4970-95EF-7E134DDC20D3}">
      <text>
        <r>
          <rPr>
            <b/>
            <sz val="9"/>
            <color indexed="81"/>
            <rFont val="Tahoma"/>
            <family val="2"/>
          </rPr>
          <t>زلزله دریفت (زمان تناوب تحلیلی)</t>
        </r>
      </text>
    </comment>
    <comment ref="A34" authorId="0" shapeId="0" xr:uid="{E580E824-DE04-4D7B-AB10-18C9289787D1}">
      <text>
        <r>
          <rPr>
            <b/>
            <sz val="9"/>
            <color indexed="81"/>
            <rFont val="Tahoma"/>
            <family val="2"/>
          </rPr>
          <t>تغییرمکان مجاز طبقه که باید در H ضرب بشه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<sst xmlns="http://schemas.openxmlformats.org/spreadsheetml/2006/main" count="135" uniqueCount="108">
  <si>
    <t>soil type=</t>
  </si>
  <si>
    <t>II</t>
  </si>
  <si>
    <t>III</t>
  </si>
  <si>
    <t>IV</t>
  </si>
  <si>
    <t>V</t>
  </si>
  <si>
    <t>I</t>
  </si>
  <si>
    <t>خاک</t>
  </si>
  <si>
    <t>SYSTEM=</t>
  </si>
  <si>
    <t>ممانعت میانقاب</t>
  </si>
  <si>
    <t>H=</t>
  </si>
  <si>
    <r>
      <t>S</t>
    </r>
    <r>
      <rPr>
        <vertAlign val="subscript"/>
        <sz val="14"/>
        <color theme="1"/>
        <rFont val="IRANSans"/>
        <family val="2"/>
      </rPr>
      <t>a</t>
    </r>
  </si>
  <si>
    <t>دیوار برشی بتن‌آرمه ویژه</t>
  </si>
  <si>
    <t>دیوار برشی بنایی مسلح</t>
  </si>
  <si>
    <t>دیوار متشکل از قاب سبک فولادی سردنورد و مهارهای تسمه‌ای فولادی</t>
  </si>
  <si>
    <t>دیوار متشکل از قاب سبک فولادی سردنورد و صفحات پوشش فولادی یا چوبی سازه‌ای</t>
  </si>
  <si>
    <t>دیوار بتن‌پاششی سه‌بعدی</t>
  </si>
  <si>
    <t>قاب مهاربندی‌شده همگرای فولادی معمولی</t>
  </si>
  <si>
    <t>قاب مهاربندی‌شده واگرای فولادی با تیر پیوند خمشی یا خمشی-برشی</t>
  </si>
  <si>
    <t>دیوار برشی فولادی ویژه</t>
  </si>
  <si>
    <t>قاب مهاربندی‌شده همگرای مختلط ویژه</t>
  </si>
  <si>
    <t>قاب مهاربندی‌شده واگرای مختلط</t>
  </si>
  <si>
    <t>دیوار برشی مختلط ویژه</t>
  </si>
  <si>
    <t>قاب خمشی بتن‌آرمه ویژه</t>
  </si>
  <si>
    <t>قاب خمشی فولادی ویژه</t>
  </si>
  <si>
    <t>قاب خمشی خرپایی فولادی ویژه</t>
  </si>
  <si>
    <t>قاب خمشی مختلط ویژه</t>
  </si>
  <si>
    <t>قاب خمشی ویژه (فولادی یا بتنی) + دیوار برشی بتن‌آرمه ویژه</t>
  </si>
  <si>
    <t>قاب خمشی فولادی ویژه + قاب مهاربندی‌شده همگرای فولادی ویژه</t>
  </si>
  <si>
    <t>قاب خمشی فولادی ویژه + قاب مهاربندی‌شده واگرای فولادی با تیر پیوند برشی</t>
  </si>
  <si>
    <t>قاب خمشی فولادی ویژه + قاب مهاربندی‌شده واگرای فولادی با تیر پیوند خمشی یا خمشی-برشی</t>
  </si>
  <si>
    <t>قاب خمشی فولادی ویژه + قاب مهاربندی‌شده کمانش‌تاب</t>
  </si>
  <si>
    <t>قاب خمشی فولادی ویژه + دیوار برشی فولادی ویژه</t>
  </si>
  <si>
    <t>قاب خمشی متوسط (فولادی یا بتنی) + دیوار برشی بتن‌آرمه ویژه</t>
  </si>
  <si>
    <t>قاب خمشی فولادی متوسط + قاب مهاربندی‌شده همگرای فولادی ویژه</t>
  </si>
  <si>
    <t>قاب خمشی ویژه (فولادی یا بتنی) + قاب مهاربندی‌شده همگرای مختلط ویژه</t>
  </si>
  <si>
    <t>قاب خمشی ویژه (فولادی یا بتنی) + قاب مهاربندی‌شده واگرای مختلط</t>
  </si>
  <si>
    <t>قاب خمشی ویژه (فولادی یا بتنی) + دیوار برشی مختلط ویژه</t>
  </si>
  <si>
    <t>قاب خمشی متوسط (فولادی یا بتنی) + قاب مهاربندی‌شده همگرای مختلط ویژه</t>
  </si>
  <si>
    <t>دیوار برشی بتن‌آرمه همبند شکل‌پذیر</t>
  </si>
  <si>
    <t>دیوار برشی بتن‌آرمه معمولی</t>
  </si>
  <si>
    <t>قاب مهاربندی‌شده همگرای فولادی ویژه</t>
  </si>
  <si>
    <t>قاب مهاربندی‌شده واگرای فولادی با تیر پیوند برشی</t>
  </si>
  <si>
    <t>قاب مهاربندی‌شده کمانش‌تاب</t>
  </si>
  <si>
    <t>قاب خمشی بتن‌آرمه متوسط</t>
  </si>
  <si>
    <t>قاب خمشی بتن‌آرمه معمولی</t>
  </si>
  <si>
    <t>قاب خمشی فولادی متوسط</t>
  </si>
  <si>
    <t>قاب خمشی فولادی معمولی</t>
  </si>
  <si>
    <t>قاب خمشی ویژه (فولادی یا بتنی) + دیوار برشی بتن‌آرمه همبند شکل‌پذیر</t>
  </si>
  <si>
    <t>Ru</t>
  </si>
  <si>
    <t>Omega0</t>
  </si>
  <si>
    <t>Cd</t>
  </si>
  <si>
    <t>غیرمجاز</t>
  </si>
  <si>
    <t>سیستم</t>
  </si>
  <si>
    <t>اهمیت ساختمان</t>
  </si>
  <si>
    <t>سیستم باربر جانبی</t>
  </si>
  <si>
    <t>گروه خطر پذیری لرزه ای</t>
  </si>
  <si>
    <t>SDC-1</t>
  </si>
  <si>
    <t>SDC-2</t>
  </si>
  <si>
    <t>SDC-3</t>
  </si>
  <si>
    <t>ارتفاع مجاز سازه</t>
  </si>
  <si>
    <t>C</t>
  </si>
  <si>
    <t>k=</t>
  </si>
  <si>
    <t>T(sec)</t>
  </si>
  <si>
    <r>
      <t>S</t>
    </r>
    <r>
      <rPr>
        <vertAlign val="subscript"/>
        <sz val="10"/>
        <color theme="1"/>
        <rFont val="IRANSans"/>
        <family val="2"/>
      </rPr>
      <t>1</t>
    </r>
    <r>
      <rPr>
        <sz val="10"/>
        <color theme="1"/>
        <rFont val="IRANSans"/>
        <family val="2"/>
      </rPr>
      <t>=</t>
    </r>
  </si>
  <si>
    <r>
      <t>S</t>
    </r>
    <r>
      <rPr>
        <vertAlign val="subscript"/>
        <sz val="10"/>
        <color theme="1"/>
        <rFont val="IRANSans"/>
        <family val="2"/>
      </rPr>
      <t>s</t>
    </r>
    <r>
      <rPr>
        <sz val="10"/>
        <color theme="1"/>
        <rFont val="IRANSans"/>
        <family val="2"/>
      </rPr>
      <t>=</t>
    </r>
  </si>
  <si>
    <r>
      <t>F</t>
    </r>
    <r>
      <rPr>
        <vertAlign val="subscript"/>
        <sz val="10"/>
        <color theme="1"/>
        <rFont val="IRANSans"/>
        <family val="2"/>
      </rPr>
      <t>s</t>
    </r>
    <r>
      <rPr>
        <sz val="10"/>
        <color theme="1"/>
        <rFont val="IRANSans"/>
        <family val="2"/>
      </rPr>
      <t>=</t>
    </r>
  </si>
  <si>
    <r>
      <t>F</t>
    </r>
    <r>
      <rPr>
        <vertAlign val="subscript"/>
        <sz val="10"/>
        <color theme="1"/>
        <rFont val="IRANSans"/>
        <family val="2"/>
      </rPr>
      <t>1</t>
    </r>
    <r>
      <rPr>
        <sz val="10"/>
        <color theme="1"/>
        <rFont val="IRANSans"/>
        <family val="2"/>
      </rPr>
      <t>=</t>
    </r>
  </si>
  <si>
    <r>
      <t>S</t>
    </r>
    <r>
      <rPr>
        <vertAlign val="subscript"/>
        <sz val="10"/>
        <color theme="1"/>
        <rFont val="IRANSans"/>
        <family val="2"/>
      </rPr>
      <t>MS</t>
    </r>
    <r>
      <rPr>
        <sz val="10"/>
        <color theme="1"/>
        <rFont val="IRANSans"/>
        <family val="2"/>
      </rPr>
      <t>=</t>
    </r>
  </si>
  <si>
    <r>
      <t>S</t>
    </r>
    <r>
      <rPr>
        <vertAlign val="subscript"/>
        <sz val="10"/>
        <color theme="1"/>
        <rFont val="IRANSans"/>
        <family val="2"/>
      </rPr>
      <t>M1</t>
    </r>
    <r>
      <rPr>
        <sz val="10"/>
        <color theme="1"/>
        <rFont val="IRANSans"/>
        <family val="2"/>
      </rPr>
      <t>=</t>
    </r>
  </si>
  <si>
    <r>
      <t>S</t>
    </r>
    <r>
      <rPr>
        <vertAlign val="subscript"/>
        <sz val="10"/>
        <color theme="1"/>
        <rFont val="IRANSans"/>
        <family val="2"/>
      </rPr>
      <t>DS</t>
    </r>
    <r>
      <rPr>
        <sz val="10"/>
        <color theme="1"/>
        <rFont val="IRANSans"/>
        <family val="2"/>
      </rPr>
      <t>=</t>
    </r>
  </si>
  <si>
    <r>
      <t>S</t>
    </r>
    <r>
      <rPr>
        <vertAlign val="subscript"/>
        <sz val="10"/>
        <color theme="1"/>
        <rFont val="IRANSans"/>
        <family val="2"/>
      </rPr>
      <t>D1</t>
    </r>
    <r>
      <rPr>
        <sz val="10"/>
        <color theme="1"/>
        <rFont val="IRANSans"/>
        <family val="2"/>
      </rPr>
      <t>=</t>
    </r>
  </si>
  <si>
    <r>
      <t>T</t>
    </r>
    <r>
      <rPr>
        <vertAlign val="subscript"/>
        <sz val="10"/>
        <color theme="1"/>
        <rFont val="IRANSans"/>
        <family val="2"/>
      </rPr>
      <t>a</t>
    </r>
    <r>
      <rPr>
        <sz val="10"/>
        <color theme="1"/>
        <rFont val="IRANSans"/>
        <family val="2"/>
      </rPr>
      <t>=</t>
    </r>
  </si>
  <si>
    <r>
      <t>T</t>
    </r>
    <r>
      <rPr>
        <vertAlign val="subscript"/>
        <sz val="10"/>
        <color theme="1"/>
        <rFont val="IRANSans"/>
        <family val="2"/>
      </rPr>
      <t>0</t>
    </r>
    <r>
      <rPr>
        <sz val="10"/>
        <color theme="1"/>
        <rFont val="IRANSans"/>
        <family val="2"/>
      </rPr>
      <t>=</t>
    </r>
  </si>
  <si>
    <r>
      <t>T</t>
    </r>
    <r>
      <rPr>
        <vertAlign val="subscript"/>
        <sz val="10"/>
        <color theme="1"/>
        <rFont val="IRANSans"/>
        <family val="2"/>
      </rPr>
      <t>S</t>
    </r>
    <r>
      <rPr>
        <sz val="10"/>
        <color theme="1"/>
        <rFont val="IRANSans"/>
        <family val="2"/>
      </rPr>
      <t>=</t>
    </r>
  </si>
  <si>
    <r>
      <t>T</t>
    </r>
    <r>
      <rPr>
        <vertAlign val="subscript"/>
        <sz val="10"/>
        <color theme="1"/>
        <rFont val="IRANSans"/>
        <family val="2"/>
      </rPr>
      <t>L</t>
    </r>
    <r>
      <rPr>
        <sz val="10"/>
        <color theme="1"/>
        <rFont val="IRANSans"/>
        <family val="2"/>
      </rPr>
      <t>=</t>
    </r>
  </si>
  <si>
    <r>
      <t>S</t>
    </r>
    <r>
      <rPr>
        <vertAlign val="subscript"/>
        <sz val="10"/>
        <color theme="1"/>
        <rFont val="IRANSans"/>
        <family val="2"/>
      </rPr>
      <t>a</t>
    </r>
    <r>
      <rPr>
        <sz val="10"/>
        <color theme="1"/>
        <rFont val="IRANSans"/>
        <family val="2"/>
      </rPr>
      <t>=</t>
    </r>
  </si>
  <si>
    <r>
      <t>I</t>
    </r>
    <r>
      <rPr>
        <vertAlign val="subscript"/>
        <sz val="10"/>
        <color theme="1"/>
        <rFont val="IRANSans"/>
        <family val="2"/>
      </rPr>
      <t>e</t>
    </r>
    <r>
      <rPr>
        <sz val="10"/>
        <color theme="1"/>
        <rFont val="IRANSans"/>
        <family val="2"/>
      </rPr>
      <t>=</t>
    </r>
  </si>
  <si>
    <r>
      <t>R</t>
    </r>
    <r>
      <rPr>
        <vertAlign val="subscript"/>
        <sz val="10"/>
        <color theme="1"/>
        <rFont val="IRANSans"/>
        <family val="2"/>
      </rPr>
      <t>U</t>
    </r>
    <r>
      <rPr>
        <sz val="10"/>
        <color theme="1"/>
        <rFont val="IRANSans"/>
        <family val="2"/>
      </rPr>
      <t>=</t>
    </r>
  </si>
  <si>
    <r>
      <t>Ω</t>
    </r>
    <r>
      <rPr>
        <vertAlign val="subscript"/>
        <sz val="10"/>
        <color theme="1"/>
        <rFont val="IRANSans"/>
        <family val="2"/>
      </rPr>
      <t>0</t>
    </r>
    <r>
      <rPr>
        <sz val="10"/>
        <color theme="1"/>
        <rFont val="IRANSans"/>
        <family val="2"/>
      </rPr>
      <t>=</t>
    </r>
  </si>
  <si>
    <r>
      <t>C</t>
    </r>
    <r>
      <rPr>
        <vertAlign val="subscript"/>
        <sz val="10"/>
        <color theme="1"/>
        <rFont val="IRANSans"/>
        <family val="2"/>
      </rPr>
      <t>d</t>
    </r>
    <r>
      <rPr>
        <sz val="10"/>
        <color theme="1"/>
        <rFont val="IRANSans"/>
        <family val="2"/>
      </rPr>
      <t>=</t>
    </r>
  </si>
  <si>
    <r>
      <t>C</t>
    </r>
    <r>
      <rPr>
        <vertAlign val="subscript"/>
        <sz val="10"/>
        <color theme="1"/>
        <rFont val="IRANSans"/>
        <family val="2"/>
      </rPr>
      <t>min</t>
    </r>
    <r>
      <rPr>
        <sz val="10"/>
        <color theme="1"/>
        <rFont val="IRANSans"/>
        <family val="2"/>
      </rPr>
      <t>=</t>
    </r>
  </si>
  <si>
    <t>TAVAT ENGINEERING GROUP</t>
  </si>
  <si>
    <t>میانقاب ها مانعی در برابر حرکت جانبی قابها ایجاد ننمایند</t>
  </si>
  <si>
    <t>قاب خمشی بتن آرمه</t>
  </si>
  <si>
    <r>
      <t>T</t>
    </r>
    <r>
      <rPr>
        <vertAlign val="subscript"/>
        <sz val="10"/>
        <color theme="1"/>
        <rFont val="IRANSans"/>
        <family val="2"/>
      </rPr>
      <t>ETABS</t>
    </r>
    <r>
      <rPr>
        <sz val="10"/>
        <color theme="1"/>
        <rFont val="IRANSans"/>
        <family val="2"/>
      </rPr>
      <t>=</t>
    </r>
  </si>
  <si>
    <t>طیف قائم</t>
  </si>
  <si>
    <t>sms</t>
  </si>
  <si>
    <r>
      <t>C</t>
    </r>
    <r>
      <rPr>
        <vertAlign val="subscript"/>
        <sz val="10"/>
        <color theme="1"/>
        <rFont val="IRANSans"/>
        <family val="2"/>
      </rPr>
      <t>V</t>
    </r>
    <r>
      <rPr>
        <sz val="10"/>
        <color theme="1"/>
        <rFont val="IRANSans"/>
        <family val="2"/>
      </rPr>
      <t>=</t>
    </r>
  </si>
  <si>
    <r>
      <t>T</t>
    </r>
    <r>
      <rPr>
        <vertAlign val="subscript"/>
        <sz val="14"/>
        <color theme="1"/>
        <rFont val="IRANSans"/>
        <family val="2"/>
      </rPr>
      <t>V</t>
    </r>
    <r>
      <rPr>
        <sz val="14"/>
        <color theme="1"/>
        <rFont val="IRANSans"/>
        <family val="2"/>
        <charset val="178"/>
      </rPr>
      <t>(sec)</t>
    </r>
  </si>
  <si>
    <r>
      <t>S</t>
    </r>
    <r>
      <rPr>
        <vertAlign val="subscript"/>
        <sz val="14"/>
        <color theme="1"/>
        <rFont val="IRANSans"/>
        <family val="2"/>
      </rPr>
      <t>av</t>
    </r>
  </si>
  <si>
    <r>
      <t>C</t>
    </r>
    <r>
      <rPr>
        <vertAlign val="subscript"/>
        <sz val="14"/>
        <color theme="1"/>
        <rFont val="IRANSans"/>
        <family val="2"/>
      </rPr>
      <t>drift</t>
    </r>
    <r>
      <rPr>
        <sz val="14"/>
        <color theme="1"/>
        <rFont val="IRANSans"/>
        <family val="2"/>
        <charset val="178"/>
      </rPr>
      <t>=</t>
    </r>
  </si>
  <si>
    <r>
      <t>k</t>
    </r>
    <r>
      <rPr>
        <vertAlign val="subscript"/>
        <sz val="14"/>
        <color theme="1"/>
        <rFont val="IRANSans"/>
        <family val="2"/>
      </rPr>
      <t>drift</t>
    </r>
    <r>
      <rPr>
        <sz val="14"/>
        <color theme="1"/>
        <rFont val="IRANSans"/>
        <family val="2"/>
        <charset val="178"/>
      </rPr>
      <t>=</t>
    </r>
  </si>
  <si>
    <t>ROOF</t>
  </si>
  <si>
    <t>TOP</t>
  </si>
  <si>
    <t>ST2</t>
  </si>
  <si>
    <t>ST1</t>
  </si>
  <si>
    <t>STG</t>
  </si>
  <si>
    <t>ST-1</t>
  </si>
  <si>
    <t>STORY</t>
  </si>
  <si>
    <t>ELASTIC DISPLACEMENT (mm)</t>
  </si>
  <si>
    <t>ALLOWABLE DRIFT</t>
  </si>
  <si>
    <r>
      <rPr>
        <sz val="14"/>
        <color theme="1"/>
        <rFont val="IRANSans"/>
        <family val="2"/>
      </rPr>
      <t>∆</t>
    </r>
    <r>
      <rPr>
        <vertAlign val="subscript"/>
        <sz val="14"/>
        <color theme="1"/>
        <rFont val="IRANSans"/>
        <family val="2"/>
      </rPr>
      <t>a</t>
    </r>
    <r>
      <rPr>
        <sz val="14"/>
        <color theme="1"/>
        <rFont val="IRANSans"/>
        <family val="2"/>
      </rPr>
      <t>=</t>
    </r>
  </si>
  <si>
    <t>CHECK</t>
  </si>
  <si>
    <t>اهمیت متوسط</t>
  </si>
  <si>
    <r>
      <t>∆</t>
    </r>
    <r>
      <rPr>
        <vertAlign val="subscript"/>
        <sz val="14"/>
        <color theme="1"/>
        <rFont val="IRANSans"/>
        <family val="2"/>
      </rPr>
      <t>eu</t>
    </r>
    <r>
      <rPr>
        <sz val="14"/>
        <color theme="1"/>
        <rFont val="IRANSans"/>
        <family val="2"/>
      </rPr>
      <t>/H</t>
    </r>
  </si>
  <si>
    <t>DRIFT</t>
  </si>
  <si>
    <t>DRIFT-OTHER DIRECTION</t>
  </si>
  <si>
    <t>∆eu/H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</si>
</sst>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4"/>
      <color theme="1"/>
      <name val="IRANSans"/>
      <family val="2"/>
      <charset val="178"/>
    </font>
    <font>
      <vertAlign val="subscript"/>
      <sz val="14"/>
      <color theme="1"/>
      <name val="IRANSans"/>
      <family val="2"/>
    </font>
    <font>
      <sz val="14"/>
      <color theme="0"/>
      <name val="IRANSans"/>
      <family val="2"/>
      <charset val="178"/>
    </font>
    <font>
      <b/>
      <sz val="11"/>
      <color theme="0"/>
      <name val="Carlito"/>
      <charset val="178"/>
    </font>
    <font>
      <sz val="11"/>
      <color theme="0"/>
      <name val="IRAN Sans"/>
      <family val="2"/>
      <charset val="178"/>
    </font>
    <font>
      <sz val="11"/>
      <color theme="0"/>
      <name val="Carlito"/>
      <charset val="178"/>
    </font>
    <font>
      <sz val="10"/>
      <color theme="1"/>
      <name val="IRANSans"/>
      <family val="2"/>
    </font>
    <font>
      <vertAlign val="subscript"/>
      <sz val="10"/>
      <color theme="1"/>
      <name val="IRANSans"/>
      <family val="2"/>
    </font>
    <font>
      <b/>
      <sz val="16"/>
      <color theme="0"/>
      <name val="Times New Roman"/>
      <family val="1"/>
    </font>
    <font>
      <b/>
      <sz val="9"/>
      <color indexed="81"/>
      <name val="Tahoma"/>
      <family val="2"/>
    </font>
    <font>
      <sz val="14"/>
      <color rgb="FFFF0000"/>
      <name val="IRANSans"/>
      <family val="2"/>
      <charset val="178"/>
    </font>
    <font>
      <sz val="10"/>
      <color theme="0"/>
      <name val="Arial Unicode MS"/>
      <family val="2"/>
      <charset val="178"/>
    </font>
    <font>
      <sz val="14"/>
      <color theme="0"/>
      <name val="IRAN Sans"/>
      <family val="2"/>
      <charset val="178"/>
    </font>
    <font>
      <sz val="14"/>
      <color theme="1"/>
      <name val="IRANSan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2" fillId="3" borderId="0" xfId="0" applyFont="1" applyFill="1" applyBorder="1"/>
    <xf numFmtId="0" fontId="3" fillId="4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0" fillId="5" borderId="2" xfId="0" applyFill="1" applyBorder="1" applyProtection="1">
      <protection locked="0"/>
    </xf>
    <xf numFmtId="0" fontId="6" fillId="5" borderId="0" xfId="0" applyFont="1" applyFill="1" applyAlignment="1">
      <alignment horizontal="center" vertical="center"/>
    </xf>
    <xf numFmtId="0" fontId="2" fillId="3" borderId="0" xfId="0" applyFont="1" applyFill="1"/>
    <xf numFmtId="0" fontId="10" fillId="3" borderId="0" xfId="0" applyFont="1" applyFill="1" applyBorder="1"/>
    <xf numFmtId="0" fontId="2" fillId="0" borderId="0" xfId="0" applyFont="1"/>
    <xf numFmtId="0" fontId="11" fillId="0" borderId="0" xfId="0" applyFont="1"/>
    <xf numFmtId="0" fontId="0" fillId="0" borderId="0" xfId="0" applyProtection="1">
      <protection locked="0"/>
    </xf>
    <xf numFmtId="0" fontId="12" fillId="3" borderId="0" xfId="0" applyFont="1" applyFill="1" applyBorder="1"/>
    <xf numFmtId="0" fontId="4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6" borderId="0" xfId="0" applyFill="1" applyAlignment="1" applyProtection="1">
      <alignment horizontal="center" vertical="center" wrapText="1"/>
      <protection locked="0"/>
    </xf>
    <xf numFmtId="0" fontId="13" fillId="6" borderId="0" xfId="0" applyFont="1" applyFill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vertical="center" wrapText="1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6" borderId="0" xfId="0" applyFill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 wrapText="1"/>
      <protection locked="0"/>
    </xf>
    <xf numFmtId="0" fontId="6" fillId="6" borderId="0" xfId="0" applyFont="1" applyFill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locked="0" hidden="1"/>
    </xf>
    <xf numFmtId="0" fontId="6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'طیف طرح'!$B$1</c:f>
              <c:strCache>
                <c:ptCount val="1"/>
                <c:pt idx="0">
                  <c:v>Sa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'طیف طرح'!$A$2:$A$302</c:f>
              <c:numCache>
                <c:formatCode>General</c:formatCode>
                <c:ptCount val="301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0.22</c:v>
                </c:pt>
                <c:pt idx="12">
                  <c:v>0.24</c:v>
                </c:pt>
                <c:pt idx="13">
                  <c:v>0.26</c:v>
                </c:pt>
                <c:pt idx="14">
                  <c:v>0.28000000000000003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</c:v>
                </c:pt>
                <c:pt idx="19">
                  <c:v>0.38</c:v>
                </c:pt>
                <c:pt idx="20">
                  <c:v>0.4</c:v>
                </c:pt>
                <c:pt idx="21">
                  <c:v>0.42</c:v>
                </c:pt>
                <c:pt idx="22">
                  <c:v>0.44</c:v>
                </c:pt>
                <c:pt idx="23">
                  <c:v>0.46</c:v>
                </c:pt>
                <c:pt idx="24">
                  <c:v>0.48</c:v>
                </c:pt>
                <c:pt idx="25">
                  <c:v>0.5</c:v>
                </c:pt>
                <c:pt idx="26">
                  <c:v>0.52</c:v>
                </c:pt>
                <c:pt idx="27">
                  <c:v>0.54</c:v>
                </c:pt>
                <c:pt idx="28">
                  <c:v>0.56000000000000005</c:v>
                </c:pt>
                <c:pt idx="29">
                  <c:v>0.57999999999999996</c:v>
                </c:pt>
                <c:pt idx="30">
                  <c:v>0.6</c:v>
                </c:pt>
                <c:pt idx="31">
                  <c:v>0.62</c:v>
                </c:pt>
                <c:pt idx="32">
                  <c:v>0.64</c:v>
                </c:pt>
                <c:pt idx="33">
                  <c:v>0.66</c:v>
                </c:pt>
                <c:pt idx="34">
                  <c:v>0.68</c:v>
                </c:pt>
                <c:pt idx="35">
                  <c:v>0.7</c:v>
                </c:pt>
                <c:pt idx="36">
                  <c:v>0.72</c:v>
                </c:pt>
                <c:pt idx="37">
                  <c:v>0.74</c:v>
                </c:pt>
                <c:pt idx="38">
                  <c:v>0.76</c:v>
                </c:pt>
                <c:pt idx="39">
                  <c:v>0.78</c:v>
                </c:pt>
                <c:pt idx="40">
                  <c:v>0.8</c:v>
                </c:pt>
                <c:pt idx="41">
                  <c:v>0.82</c:v>
                </c:pt>
                <c:pt idx="42">
                  <c:v>0.84</c:v>
                </c:pt>
                <c:pt idx="43">
                  <c:v>0.86</c:v>
                </c:pt>
                <c:pt idx="44">
                  <c:v>0.88</c:v>
                </c:pt>
                <c:pt idx="45">
                  <c:v>0.9</c:v>
                </c:pt>
                <c:pt idx="46">
                  <c:v>0.92</c:v>
                </c:pt>
                <c:pt idx="47">
                  <c:v>0.94</c:v>
                </c:pt>
                <c:pt idx="48">
                  <c:v>0.96</c:v>
                </c:pt>
                <c:pt idx="49">
                  <c:v>0.98</c:v>
                </c:pt>
                <c:pt idx="50">
                  <c:v>1</c:v>
                </c:pt>
                <c:pt idx="51">
                  <c:v>1.02</c:v>
                </c:pt>
                <c:pt idx="52">
                  <c:v>1.04</c:v>
                </c:pt>
                <c:pt idx="53">
                  <c:v>1.06</c:v>
                </c:pt>
                <c:pt idx="54">
                  <c:v>1.08</c:v>
                </c:pt>
                <c:pt idx="55">
                  <c:v>1.1000000000000001</c:v>
                </c:pt>
                <c:pt idx="56">
                  <c:v>1.1200000000000001</c:v>
                </c:pt>
                <c:pt idx="57">
                  <c:v>1.1399999999999999</c:v>
                </c:pt>
                <c:pt idx="58">
                  <c:v>1.1599999999999999</c:v>
                </c:pt>
                <c:pt idx="59">
                  <c:v>1.18</c:v>
                </c:pt>
                <c:pt idx="60">
                  <c:v>1.2</c:v>
                </c:pt>
                <c:pt idx="61">
                  <c:v>1.22</c:v>
                </c:pt>
                <c:pt idx="62">
                  <c:v>1.24</c:v>
                </c:pt>
                <c:pt idx="63">
                  <c:v>1.26</c:v>
                </c:pt>
                <c:pt idx="64">
                  <c:v>1.28</c:v>
                </c:pt>
                <c:pt idx="65">
                  <c:v>1.3</c:v>
                </c:pt>
                <c:pt idx="66">
                  <c:v>1.32</c:v>
                </c:pt>
                <c:pt idx="67">
                  <c:v>1.34</c:v>
                </c:pt>
                <c:pt idx="68">
                  <c:v>1.36</c:v>
                </c:pt>
                <c:pt idx="69">
                  <c:v>1.38</c:v>
                </c:pt>
                <c:pt idx="70">
                  <c:v>1.4</c:v>
                </c:pt>
                <c:pt idx="71">
                  <c:v>1.42</c:v>
                </c:pt>
                <c:pt idx="72">
                  <c:v>1.44</c:v>
                </c:pt>
                <c:pt idx="73">
                  <c:v>1.46</c:v>
                </c:pt>
                <c:pt idx="74">
                  <c:v>1.48</c:v>
                </c:pt>
                <c:pt idx="75">
                  <c:v>1.5</c:v>
                </c:pt>
                <c:pt idx="76">
                  <c:v>1.52</c:v>
                </c:pt>
                <c:pt idx="77">
                  <c:v>1.54</c:v>
                </c:pt>
                <c:pt idx="78">
                  <c:v>1.56</c:v>
                </c:pt>
                <c:pt idx="79">
                  <c:v>1.58</c:v>
                </c:pt>
                <c:pt idx="80">
                  <c:v>1.6</c:v>
                </c:pt>
                <c:pt idx="81">
                  <c:v>1.62</c:v>
                </c:pt>
                <c:pt idx="82">
                  <c:v>1.64</c:v>
                </c:pt>
                <c:pt idx="83">
                  <c:v>1.66</c:v>
                </c:pt>
                <c:pt idx="84">
                  <c:v>1.68</c:v>
                </c:pt>
                <c:pt idx="85">
                  <c:v>1.7</c:v>
                </c:pt>
                <c:pt idx="86">
                  <c:v>1.72</c:v>
                </c:pt>
                <c:pt idx="87">
                  <c:v>1.74</c:v>
                </c:pt>
                <c:pt idx="88">
                  <c:v>1.76</c:v>
                </c:pt>
                <c:pt idx="89">
                  <c:v>1.78</c:v>
                </c:pt>
                <c:pt idx="90">
                  <c:v>1.8</c:v>
                </c:pt>
                <c:pt idx="91">
                  <c:v>1.82</c:v>
                </c:pt>
                <c:pt idx="92">
                  <c:v>1.84</c:v>
                </c:pt>
                <c:pt idx="93">
                  <c:v>1.86</c:v>
                </c:pt>
                <c:pt idx="94">
                  <c:v>1.88</c:v>
                </c:pt>
                <c:pt idx="95">
                  <c:v>1.9</c:v>
                </c:pt>
                <c:pt idx="96">
                  <c:v>1.92</c:v>
                </c:pt>
                <c:pt idx="97">
                  <c:v>1.94</c:v>
                </c:pt>
                <c:pt idx="98">
                  <c:v>1.96</c:v>
                </c:pt>
                <c:pt idx="99">
                  <c:v>1.98</c:v>
                </c:pt>
                <c:pt idx="100">
                  <c:v>2</c:v>
                </c:pt>
                <c:pt idx="101">
                  <c:v>2.02</c:v>
                </c:pt>
                <c:pt idx="102">
                  <c:v>2.04</c:v>
                </c:pt>
                <c:pt idx="103">
                  <c:v>2.06</c:v>
                </c:pt>
                <c:pt idx="104">
                  <c:v>2.08</c:v>
                </c:pt>
                <c:pt idx="105">
                  <c:v>2.1</c:v>
                </c:pt>
                <c:pt idx="106">
                  <c:v>2.12</c:v>
                </c:pt>
                <c:pt idx="107">
                  <c:v>2.14</c:v>
                </c:pt>
                <c:pt idx="108">
                  <c:v>2.16</c:v>
                </c:pt>
                <c:pt idx="109">
                  <c:v>2.1800000000000002</c:v>
                </c:pt>
                <c:pt idx="110">
                  <c:v>2.2000000000000002</c:v>
                </c:pt>
                <c:pt idx="111">
                  <c:v>2.2200000000000002</c:v>
                </c:pt>
                <c:pt idx="112">
                  <c:v>2.2400000000000002</c:v>
                </c:pt>
                <c:pt idx="113">
                  <c:v>2.2599999999999998</c:v>
                </c:pt>
                <c:pt idx="114">
                  <c:v>2.2799999999999998</c:v>
                </c:pt>
                <c:pt idx="115">
                  <c:v>2.2999999999999998</c:v>
                </c:pt>
                <c:pt idx="116">
                  <c:v>2.3199999999999998</c:v>
                </c:pt>
                <c:pt idx="117">
                  <c:v>2.34</c:v>
                </c:pt>
                <c:pt idx="118">
                  <c:v>2.36</c:v>
                </c:pt>
                <c:pt idx="119">
                  <c:v>2.38</c:v>
                </c:pt>
                <c:pt idx="120">
                  <c:v>2.4</c:v>
                </c:pt>
                <c:pt idx="121">
                  <c:v>2.42</c:v>
                </c:pt>
                <c:pt idx="122">
                  <c:v>2.44</c:v>
                </c:pt>
                <c:pt idx="123">
                  <c:v>2.46</c:v>
                </c:pt>
                <c:pt idx="124">
                  <c:v>2.48</c:v>
                </c:pt>
                <c:pt idx="125">
                  <c:v>2.5</c:v>
                </c:pt>
                <c:pt idx="126">
                  <c:v>2.52</c:v>
                </c:pt>
                <c:pt idx="127">
                  <c:v>2.54</c:v>
                </c:pt>
                <c:pt idx="128">
                  <c:v>2.56</c:v>
                </c:pt>
                <c:pt idx="129">
                  <c:v>2.58</c:v>
                </c:pt>
                <c:pt idx="130">
                  <c:v>2.6</c:v>
                </c:pt>
                <c:pt idx="131">
                  <c:v>2.62</c:v>
                </c:pt>
                <c:pt idx="132">
                  <c:v>2.64</c:v>
                </c:pt>
                <c:pt idx="133">
                  <c:v>2.66</c:v>
                </c:pt>
                <c:pt idx="134">
                  <c:v>2.68</c:v>
                </c:pt>
                <c:pt idx="135">
                  <c:v>2.7</c:v>
                </c:pt>
                <c:pt idx="136">
                  <c:v>2.72</c:v>
                </c:pt>
                <c:pt idx="137">
                  <c:v>2.74</c:v>
                </c:pt>
                <c:pt idx="138">
                  <c:v>2.76</c:v>
                </c:pt>
                <c:pt idx="139">
                  <c:v>2.78</c:v>
                </c:pt>
                <c:pt idx="140">
                  <c:v>2.8</c:v>
                </c:pt>
                <c:pt idx="141">
                  <c:v>2.82</c:v>
                </c:pt>
                <c:pt idx="142">
                  <c:v>2.84</c:v>
                </c:pt>
                <c:pt idx="143">
                  <c:v>2.86</c:v>
                </c:pt>
                <c:pt idx="144">
                  <c:v>2.88</c:v>
                </c:pt>
                <c:pt idx="145">
                  <c:v>2.9</c:v>
                </c:pt>
                <c:pt idx="146">
                  <c:v>2.92</c:v>
                </c:pt>
                <c:pt idx="147">
                  <c:v>2.94</c:v>
                </c:pt>
                <c:pt idx="148">
                  <c:v>2.96</c:v>
                </c:pt>
                <c:pt idx="149">
                  <c:v>2.98</c:v>
                </c:pt>
                <c:pt idx="150">
                  <c:v>3</c:v>
                </c:pt>
                <c:pt idx="151">
                  <c:v>3.02</c:v>
                </c:pt>
                <c:pt idx="152">
                  <c:v>3.04</c:v>
                </c:pt>
                <c:pt idx="153">
                  <c:v>3.06</c:v>
                </c:pt>
                <c:pt idx="154">
                  <c:v>3.08</c:v>
                </c:pt>
                <c:pt idx="155">
                  <c:v>3.1</c:v>
                </c:pt>
                <c:pt idx="156">
                  <c:v>3.12</c:v>
                </c:pt>
                <c:pt idx="157">
                  <c:v>3.14</c:v>
                </c:pt>
                <c:pt idx="158">
                  <c:v>3.16</c:v>
                </c:pt>
                <c:pt idx="159">
                  <c:v>3.18</c:v>
                </c:pt>
                <c:pt idx="160">
                  <c:v>3.2</c:v>
                </c:pt>
                <c:pt idx="161">
                  <c:v>3.22</c:v>
                </c:pt>
                <c:pt idx="162">
                  <c:v>3.24</c:v>
                </c:pt>
                <c:pt idx="163">
                  <c:v>3.26</c:v>
                </c:pt>
                <c:pt idx="164">
                  <c:v>3.28</c:v>
                </c:pt>
                <c:pt idx="165">
                  <c:v>3.3</c:v>
                </c:pt>
                <c:pt idx="166">
                  <c:v>3.32</c:v>
                </c:pt>
                <c:pt idx="167">
                  <c:v>3.34</c:v>
                </c:pt>
                <c:pt idx="168">
                  <c:v>3.36</c:v>
                </c:pt>
                <c:pt idx="169">
                  <c:v>3.38</c:v>
                </c:pt>
                <c:pt idx="170">
                  <c:v>3.4</c:v>
                </c:pt>
                <c:pt idx="171">
                  <c:v>3.42</c:v>
                </c:pt>
                <c:pt idx="172">
                  <c:v>3.44</c:v>
                </c:pt>
                <c:pt idx="173">
                  <c:v>3.46</c:v>
                </c:pt>
                <c:pt idx="174">
                  <c:v>3.48</c:v>
                </c:pt>
                <c:pt idx="175">
                  <c:v>3.5</c:v>
                </c:pt>
                <c:pt idx="176">
                  <c:v>3.52</c:v>
                </c:pt>
                <c:pt idx="177">
                  <c:v>3.54</c:v>
                </c:pt>
                <c:pt idx="178">
                  <c:v>3.56</c:v>
                </c:pt>
                <c:pt idx="179">
                  <c:v>3.58</c:v>
                </c:pt>
                <c:pt idx="180">
                  <c:v>3.6</c:v>
                </c:pt>
                <c:pt idx="181">
                  <c:v>3.62</c:v>
                </c:pt>
                <c:pt idx="182">
                  <c:v>3.64</c:v>
                </c:pt>
                <c:pt idx="183">
                  <c:v>3.66</c:v>
                </c:pt>
                <c:pt idx="184">
                  <c:v>3.68</c:v>
                </c:pt>
                <c:pt idx="185">
                  <c:v>3.7</c:v>
                </c:pt>
                <c:pt idx="186">
                  <c:v>3.72</c:v>
                </c:pt>
                <c:pt idx="187">
                  <c:v>3.74</c:v>
                </c:pt>
                <c:pt idx="188">
                  <c:v>3.76</c:v>
                </c:pt>
                <c:pt idx="189">
                  <c:v>3.78</c:v>
                </c:pt>
                <c:pt idx="190">
                  <c:v>3.8</c:v>
                </c:pt>
                <c:pt idx="191">
                  <c:v>3.82</c:v>
                </c:pt>
                <c:pt idx="192">
                  <c:v>3.84</c:v>
                </c:pt>
                <c:pt idx="193">
                  <c:v>3.86</c:v>
                </c:pt>
                <c:pt idx="194">
                  <c:v>3.88</c:v>
                </c:pt>
                <c:pt idx="195">
                  <c:v>3.9</c:v>
                </c:pt>
                <c:pt idx="196">
                  <c:v>3.92</c:v>
                </c:pt>
                <c:pt idx="197">
                  <c:v>3.94</c:v>
                </c:pt>
                <c:pt idx="198">
                  <c:v>3.96</c:v>
                </c:pt>
                <c:pt idx="199">
                  <c:v>3.98</c:v>
                </c:pt>
                <c:pt idx="200">
                  <c:v>4</c:v>
                </c:pt>
                <c:pt idx="201">
                  <c:v>4.0199999999999996</c:v>
                </c:pt>
                <c:pt idx="202">
                  <c:v>4.04</c:v>
                </c:pt>
                <c:pt idx="203">
                  <c:v>4.0599999999999996</c:v>
                </c:pt>
                <c:pt idx="204">
                  <c:v>4.08</c:v>
                </c:pt>
                <c:pt idx="205">
                  <c:v>4.0999999999999996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4.16</c:v>
                </c:pt>
                <c:pt idx="209">
                  <c:v>4.18</c:v>
                </c:pt>
                <c:pt idx="210">
                  <c:v>4.2</c:v>
                </c:pt>
                <c:pt idx="211">
                  <c:v>4.22</c:v>
                </c:pt>
                <c:pt idx="212">
                  <c:v>4.24</c:v>
                </c:pt>
                <c:pt idx="213">
                  <c:v>4.26</c:v>
                </c:pt>
                <c:pt idx="214">
                  <c:v>4.28</c:v>
                </c:pt>
                <c:pt idx="215">
                  <c:v>4.3</c:v>
                </c:pt>
                <c:pt idx="216">
                  <c:v>4.32</c:v>
                </c:pt>
                <c:pt idx="217">
                  <c:v>4.34</c:v>
                </c:pt>
                <c:pt idx="218">
                  <c:v>4.3600000000000003</c:v>
                </c:pt>
                <c:pt idx="219">
                  <c:v>4.38</c:v>
                </c:pt>
                <c:pt idx="220">
                  <c:v>4.4000000000000004</c:v>
                </c:pt>
                <c:pt idx="221">
                  <c:v>4.42</c:v>
                </c:pt>
                <c:pt idx="222">
                  <c:v>4.4400000000000004</c:v>
                </c:pt>
                <c:pt idx="223">
                  <c:v>4.46</c:v>
                </c:pt>
                <c:pt idx="224">
                  <c:v>4.4800000000000004</c:v>
                </c:pt>
                <c:pt idx="225">
                  <c:v>4.5</c:v>
                </c:pt>
                <c:pt idx="226">
                  <c:v>4.5199999999999996</c:v>
                </c:pt>
                <c:pt idx="227">
                  <c:v>4.54</c:v>
                </c:pt>
                <c:pt idx="228">
                  <c:v>4.5599999999999996</c:v>
                </c:pt>
                <c:pt idx="229">
                  <c:v>4.58</c:v>
                </c:pt>
                <c:pt idx="230">
                  <c:v>4.5999999999999996</c:v>
                </c:pt>
                <c:pt idx="231">
                  <c:v>4.62</c:v>
                </c:pt>
                <c:pt idx="232">
                  <c:v>4.6399999999999997</c:v>
                </c:pt>
                <c:pt idx="233">
                  <c:v>4.66</c:v>
                </c:pt>
                <c:pt idx="234">
                  <c:v>4.68</c:v>
                </c:pt>
                <c:pt idx="235">
                  <c:v>4.7</c:v>
                </c:pt>
                <c:pt idx="236">
                  <c:v>4.72</c:v>
                </c:pt>
                <c:pt idx="237">
                  <c:v>4.74</c:v>
                </c:pt>
                <c:pt idx="238">
                  <c:v>4.76</c:v>
                </c:pt>
                <c:pt idx="239">
                  <c:v>4.78</c:v>
                </c:pt>
                <c:pt idx="240">
                  <c:v>4.8</c:v>
                </c:pt>
                <c:pt idx="241">
                  <c:v>4.82</c:v>
                </c:pt>
                <c:pt idx="242">
                  <c:v>4.84</c:v>
                </c:pt>
                <c:pt idx="243">
                  <c:v>4.8600000000000003</c:v>
                </c:pt>
                <c:pt idx="244">
                  <c:v>4.88</c:v>
                </c:pt>
                <c:pt idx="245">
                  <c:v>4.9000000000000004</c:v>
                </c:pt>
                <c:pt idx="246">
                  <c:v>4.92</c:v>
                </c:pt>
                <c:pt idx="247">
                  <c:v>4.9400000000000004</c:v>
                </c:pt>
                <c:pt idx="248">
                  <c:v>4.96</c:v>
                </c:pt>
                <c:pt idx="249">
                  <c:v>4.9800000000000004</c:v>
                </c:pt>
                <c:pt idx="250">
                  <c:v>5</c:v>
                </c:pt>
                <c:pt idx="251">
                  <c:v>5.0199999999999996</c:v>
                </c:pt>
                <c:pt idx="252">
                  <c:v>5.04</c:v>
                </c:pt>
                <c:pt idx="253">
                  <c:v>5.0599999999999996</c:v>
                </c:pt>
                <c:pt idx="254">
                  <c:v>5.08</c:v>
                </c:pt>
                <c:pt idx="255">
                  <c:v>5.0999999999999996</c:v>
                </c:pt>
                <c:pt idx="256">
                  <c:v>5.12</c:v>
                </c:pt>
                <c:pt idx="257">
                  <c:v>5.14</c:v>
                </c:pt>
                <c:pt idx="258">
                  <c:v>5.16</c:v>
                </c:pt>
                <c:pt idx="259">
                  <c:v>5.18</c:v>
                </c:pt>
                <c:pt idx="260">
                  <c:v>5.2</c:v>
                </c:pt>
                <c:pt idx="261">
                  <c:v>5.22</c:v>
                </c:pt>
                <c:pt idx="262">
                  <c:v>5.24</c:v>
                </c:pt>
                <c:pt idx="263">
                  <c:v>5.26</c:v>
                </c:pt>
                <c:pt idx="264">
                  <c:v>5.28</c:v>
                </c:pt>
                <c:pt idx="265">
                  <c:v>5.3</c:v>
                </c:pt>
                <c:pt idx="266">
                  <c:v>5.32</c:v>
                </c:pt>
                <c:pt idx="267">
                  <c:v>5.34</c:v>
                </c:pt>
                <c:pt idx="268">
                  <c:v>5.36</c:v>
                </c:pt>
                <c:pt idx="269">
                  <c:v>5.38</c:v>
                </c:pt>
                <c:pt idx="270">
                  <c:v>5.4</c:v>
                </c:pt>
                <c:pt idx="271">
                  <c:v>5.42</c:v>
                </c:pt>
                <c:pt idx="272">
                  <c:v>5.44</c:v>
                </c:pt>
                <c:pt idx="273">
                  <c:v>5.46</c:v>
                </c:pt>
                <c:pt idx="274">
                  <c:v>5.48</c:v>
                </c:pt>
                <c:pt idx="275">
                  <c:v>5.5</c:v>
                </c:pt>
                <c:pt idx="276">
                  <c:v>5.52</c:v>
                </c:pt>
                <c:pt idx="277">
                  <c:v>5.54</c:v>
                </c:pt>
                <c:pt idx="278">
                  <c:v>5.56</c:v>
                </c:pt>
                <c:pt idx="279">
                  <c:v>5.58</c:v>
                </c:pt>
                <c:pt idx="280">
                  <c:v>5.6</c:v>
                </c:pt>
                <c:pt idx="281">
                  <c:v>5.62</c:v>
                </c:pt>
                <c:pt idx="282">
                  <c:v>5.64</c:v>
                </c:pt>
                <c:pt idx="283">
                  <c:v>5.66</c:v>
                </c:pt>
                <c:pt idx="284">
                  <c:v>5.68</c:v>
                </c:pt>
                <c:pt idx="285">
                  <c:v>5.7</c:v>
                </c:pt>
                <c:pt idx="286">
                  <c:v>5.72</c:v>
                </c:pt>
                <c:pt idx="287">
                  <c:v>5.74</c:v>
                </c:pt>
                <c:pt idx="288">
                  <c:v>5.76</c:v>
                </c:pt>
                <c:pt idx="289">
                  <c:v>5.78</c:v>
                </c:pt>
                <c:pt idx="290">
                  <c:v>5.8</c:v>
                </c:pt>
                <c:pt idx="291">
                  <c:v>5.82</c:v>
                </c:pt>
                <c:pt idx="292">
                  <c:v>5.84</c:v>
                </c:pt>
                <c:pt idx="293">
                  <c:v>5.86</c:v>
                </c:pt>
                <c:pt idx="294">
                  <c:v>5.88</c:v>
                </c:pt>
                <c:pt idx="295">
                  <c:v>5.9</c:v>
                </c:pt>
                <c:pt idx="296">
                  <c:v>5.92</c:v>
                </c:pt>
                <c:pt idx="297">
                  <c:v>5.94</c:v>
                </c:pt>
                <c:pt idx="298">
                  <c:v>5.96</c:v>
                </c:pt>
                <c:pt idx="299">
                  <c:v>5.98</c:v>
                </c:pt>
                <c:pt idx="300">
                  <c:v>6</c:v>
                </c:pt>
              </c:numCache>
            </c:numRef>
          </c:xVal>
          <c:yVal>
            <c:numRef>
              <c:f>'طیف طرح'!$B$2:$B$302</c:f>
              <c:numCache>
                <c:formatCode>General</c:formatCode>
                <c:ptCount val="301"/>
                <c:pt idx="0">
                  <c:v>0.37333333333333329</c:v>
                </c:pt>
                <c:pt idx="1">
                  <c:v>0.47384615384615375</c:v>
                </c:pt>
                <c:pt idx="2">
                  <c:v>0.57435897435897432</c:v>
                </c:pt>
                <c:pt idx="3">
                  <c:v>0.67487179487179472</c:v>
                </c:pt>
                <c:pt idx="4">
                  <c:v>0.77538461538461523</c:v>
                </c:pt>
                <c:pt idx="5">
                  <c:v>0.87589743589743585</c:v>
                </c:pt>
                <c:pt idx="6">
                  <c:v>0.93333333333333324</c:v>
                </c:pt>
                <c:pt idx="7">
                  <c:v>0.93333333333333324</c:v>
                </c:pt>
                <c:pt idx="8">
                  <c:v>0.93333333333333324</c:v>
                </c:pt>
                <c:pt idx="9">
                  <c:v>0.93333333333333324</c:v>
                </c:pt>
                <c:pt idx="10">
                  <c:v>0.93333333333333324</c:v>
                </c:pt>
                <c:pt idx="11">
                  <c:v>0.93333333333333324</c:v>
                </c:pt>
                <c:pt idx="12">
                  <c:v>0.93333333333333324</c:v>
                </c:pt>
                <c:pt idx="13">
                  <c:v>0.93333333333333324</c:v>
                </c:pt>
                <c:pt idx="14">
                  <c:v>0.93333333333333324</c:v>
                </c:pt>
                <c:pt idx="15">
                  <c:v>0.93333333333333324</c:v>
                </c:pt>
                <c:pt idx="16">
                  <c:v>0.93333333333333324</c:v>
                </c:pt>
                <c:pt idx="17">
                  <c:v>0.93333333333333324</c:v>
                </c:pt>
                <c:pt idx="18">
                  <c:v>0.93333333333333324</c:v>
                </c:pt>
                <c:pt idx="19">
                  <c:v>0.93333333333333324</c:v>
                </c:pt>
                <c:pt idx="20">
                  <c:v>0.93333333333333324</c:v>
                </c:pt>
                <c:pt idx="21">
                  <c:v>0.93333333333333324</c:v>
                </c:pt>
                <c:pt idx="22">
                  <c:v>0.93333333333333324</c:v>
                </c:pt>
                <c:pt idx="23">
                  <c:v>0.93333333333333324</c:v>
                </c:pt>
                <c:pt idx="24">
                  <c:v>0.93333333333333324</c:v>
                </c:pt>
                <c:pt idx="25">
                  <c:v>0.93333333333333324</c:v>
                </c:pt>
                <c:pt idx="26">
                  <c:v>0.93333333333333324</c:v>
                </c:pt>
                <c:pt idx="27">
                  <c:v>0.93333333333333324</c:v>
                </c:pt>
                <c:pt idx="28">
                  <c:v>0.92857142857142849</c:v>
                </c:pt>
                <c:pt idx="29">
                  <c:v>0.89655172413793116</c:v>
                </c:pt>
                <c:pt idx="30">
                  <c:v>0.8666666666666667</c:v>
                </c:pt>
                <c:pt idx="31">
                  <c:v>0.83870967741935487</c:v>
                </c:pt>
                <c:pt idx="32">
                  <c:v>0.8125</c:v>
                </c:pt>
                <c:pt idx="33">
                  <c:v>0.78787878787878785</c:v>
                </c:pt>
                <c:pt idx="34">
                  <c:v>0.76470588235294112</c:v>
                </c:pt>
                <c:pt idx="35">
                  <c:v>0.74285714285714288</c:v>
                </c:pt>
                <c:pt idx="36">
                  <c:v>0.72222222222222232</c:v>
                </c:pt>
                <c:pt idx="37">
                  <c:v>0.70270270270270274</c:v>
                </c:pt>
                <c:pt idx="38">
                  <c:v>0.68421052631578949</c:v>
                </c:pt>
                <c:pt idx="39">
                  <c:v>0.66666666666666663</c:v>
                </c:pt>
                <c:pt idx="40">
                  <c:v>0.65</c:v>
                </c:pt>
                <c:pt idx="41">
                  <c:v>0.63414634146341464</c:v>
                </c:pt>
                <c:pt idx="42">
                  <c:v>0.61904761904761907</c:v>
                </c:pt>
                <c:pt idx="43">
                  <c:v>0.60465116279069775</c:v>
                </c:pt>
                <c:pt idx="44">
                  <c:v>0.59090909090909094</c:v>
                </c:pt>
                <c:pt idx="45">
                  <c:v>0.57777777777777783</c:v>
                </c:pt>
                <c:pt idx="46">
                  <c:v>0.56521739130434778</c:v>
                </c:pt>
                <c:pt idx="47">
                  <c:v>0.55319148936170215</c:v>
                </c:pt>
                <c:pt idx="48">
                  <c:v>0.54166666666666674</c:v>
                </c:pt>
                <c:pt idx="49">
                  <c:v>0.53061224489795922</c:v>
                </c:pt>
                <c:pt idx="50">
                  <c:v>0.52</c:v>
                </c:pt>
                <c:pt idx="51">
                  <c:v>0.50980392156862742</c:v>
                </c:pt>
                <c:pt idx="52">
                  <c:v>0.5</c:v>
                </c:pt>
                <c:pt idx="53">
                  <c:v>0.49056603773584906</c:v>
                </c:pt>
                <c:pt idx="54">
                  <c:v>0.48148148148148145</c:v>
                </c:pt>
                <c:pt idx="55">
                  <c:v>0.47272727272727272</c:v>
                </c:pt>
                <c:pt idx="56">
                  <c:v>0.46428571428571425</c:v>
                </c:pt>
                <c:pt idx="57">
                  <c:v>0.45614035087719301</c:v>
                </c:pt>
                <c:pt idx="58">
                  <c:v>0.44827586206896558</c:v>
                </c:pt>
                <c:pt idx="59">
                  <c:v>0.44067796610169496</c:v>
                </c:pt>
                <c:pt idx="60">
                  <c:v>0.43333333333333335</c:v>
                </c:pt>
                <c:pt idx="61">
                  <c:v>0.42622950819672134</c:v>
                </c:pt>
                <c:pt idx="62">
                  <c:v>0.41935483870967744</c:v>
                </c:pt>
                <c:pt idx="63">
                  <c:v>0.41269841269841273</c:v>
                </c:pt>
                <c:pt idx="64">
                  <c:v>0.40625</c:v>
                </c:pt>
                <c:pt idx="65">
                  <c:v>0.4</c:v>
                </c:pt>
                <c:pt idx="66">
                  <c:v>0.39393939393939392</c:v>
                </c:pt>
                <c:pt idx="67">
                  <c:v>0.38805970149253732</c:v>
                </c:pt>
                <c:pt idx="68">
                  <c:v>0.38235294117647056</c:v>
                </c:pt>
                <c:pt idx="69">
                  <c:v>0.37681159420289861</c:v>
                </c:pt>
                <c:pt idx="70">
                  <c:v>0.37142857142857144</c:v>
                </c:pt>
                <c:pt idx="71">
                  <c:v>0.36619718309859156</c:v>
                </c:pt>
                <c:pt idx="72">
                  <c:v>0.36111111111111116</c:v>
                </c:pt>
                <c:pt idx="73">
                  <c:v>0.35616438356164387</c:v>
                </c:pt>
                <c:pt idx="74">
                  <c:v>0.35135135135135137</c:v>
                </c:pt>
                <c:pt idx="75">
                  <c:v>0.34666666666666668</c:v>
                </c:pt>
                <c:pt idx="76">
                  <c:v>0.34210526315789475</c:v>
                </c:pt>
                <c:pt idx="77">
                  <c:v>0.33766233766233766</c:v>
                </c:pt>
                <c:pt idx="78">
                  <c:v>0.33333333333333331</c:v>
                </c:pt>
                <c:pt idx="79">
                  <c:v>0.32911392405063289</c:v>
                </c:pt>
                <c:pt idx="80">
                  <c:v>0.32500000000000001</c:v>
                </c:pt>
                <c:pt idx="81">
                  <c:v>0.32098765432098764</c:v>
                </c:pt>
                <c:pt idx="82">
                  <c:v>0.31707317073170732</c:v>
                </c:pt>
                <c:pt idx="83">
                  <c:v>0.31325301204819278</c:v>
                </c:pt>
                <c:pt idx="84">
                  <c:v>0.30952380952380953</c:v>
                </c:pt>
                <c:pt idx="85">
                  <c:v>0.30588235294117649</c:v>
                </c:pt>
                <c:pt idx="86">
                  <c:v>0.30232558139534887</c:v>
                </c:pt>
                <c:pt idx="87">
                  <c:v>0.2988505747126437</c:v>
                </c:pt>
                <c:pt idx="88">
                  <c:v>0.29545454545454547</c:v>
                </c:pt>
                <c:pt idx="89">
                  <c:v>0.29213483146067415</c:v>
                </c:pt>
                <c:pt idx="90">
                  <c:v>0.28888888888888892</c:v>
                </c:pt>
                <c:pt idx="91">
                  <c:v>0.2857142857142857</c:v>
                </c:pt>
                <c:pt idx="92">
                  <c:v>0.28260869565217389</c:v>
                </c:pt>
                <c:pt idx="93">
                  <c:v>0.27956989247311825</c:v>
                </c:pt>
                <c:pt idx="94">
                  <c:v>0.27659574468085107</c:v>
                </c:pt>
                <c:pt idx="95">
                  <c:v>0.27368421052631581</c:v>
                </c:pt>
                <c:pt idx="96">
                  <c:v>0.27083333333333337</c:v>
                </c:pt>
                <c:pt idx="97">
                  <c:v>0.26804123711340205</c:v>
                </c:pt>
                <c:pt idx="98">
                  <c:v>0.26530612244897961</c:v>
                </c:pt>
                <c:pt idx="99">
                  <c:v>0.26262626262626265</c:v>
                </c:pt>
                <c:pt idx="100">
                  <c:v>0.26</c:v>
                </c:pt>
                <c:pt idx="101">
                  <c:v>0.25742574257425743</c:v>
                </c:pt>
                <c:pt idx="102">
                  <c:v>0.25490196078431371</c:v>
                </c:pt>
                <c:pt idx="103">
                  <c:v>0.25242718446601942</c:v>
                </c:pt>
                <c:pt idx="104">
                  <c:v>0.25</c:v>
                </c:pt>
                <c:pt idx="105">
                  <c:v>0.24761904761904763</c:v>
                </c:pt>
                <c:pt idx="106">
                  <c:v>0.24528301886792453</c:v>
                </c:pt>
                <c:pt idx="107">
                  <c:v>0.24299065420560748</c:v>
                </c:pt>
                <c:pt idx="108">
                  <c:v>0.24074074074074073</c:v>
                </c:pt>
                <c:pt idx="109">
                  <c:v>0.2385321100917431</c:v>
                </c:pt>
                <c:pt idx="110">
                  <c:v>0.23636363636363636</c:v>
                </c:pt>
                <c:pt idx="111">
                  <c:v>0.23423423423423423</c:v>
                </c:pt>
                <c:pt idx="112">
                  <c:v>0.23214285714285712</c:v>
                </c:pt>
                <c:pt idx="113">
                  <c:v>0.23008849557522126</c:v>
                </c:pt>
                <c:pt idx="114">
                  <c:v>0.22807017543859651</c:v>
                </c:pt>
                <c:pt idx="115">
                  <c:v>0.22608695652173916</c:v>
                </c:pt>
                <c:pt idx="116">
                  <c:v>0.22413793103448279</c:v>
                </c:pt>
                <c:pt idx="117">
                  <c:v>0.22222222222222224</c:v>
                </c:pt>
                <c:pt idx="118">
                  <c:v>0.22033898305084748</c:v>
                </c:pt>
                <c:pt idx="119">
                  <c:v>0.21848739495798322</c:v>
                </c:pt>
                <c:pt idx="120">
                  <c:v>0.21666666666666667</c:v>
                </c:pt>
                <c:pt idx="121">
                  <c:v>0.21487603305785125</c:v>
                </c:pt>
                <c:pt idx="122">
                  <c:v>0.21311475409836067</c:v>
                </c:pt>
                <c:pt idx="123">
                  <c:v>0.21138211382113822</c:v>
                </c:pt>
                <c:pt idx="124">
                  <c:v>0.20967741935483872</c:v>
                </c:pt>
                <c:pt idx="125">
                  <c:v>0.20800000000000002</c:v>
                </c:pt>
                <c:pt idx="126">
                  <c:v>0.20634920634920637</c:v>
                </c:pt>
                <c:pt idx="127">
                  <c:v>0.20472440944881889</c:v>
                </c:pt>
                <c:pt idx="128">
                  <c:v>0.203125</c:v>
                </c:pt>
                <c:pt idx="129">
                  <c:v>0.20155038759689922</c:v>
                </c:pt>
                <c:pt idx="130">
                  <c:v>0.2</c:v>
                </c:pt>
                <c:pt idx="131">
                  <c:v>0.19847328244274809</c:v>
                </c:pt>
                <c:pt idx="132">
                  <c:v>0.19696969696969696</c:v>
                </c:pt>
                <c:pt idx="133">
                  <c:v>0.19548872180451127</c:v>
                </c:pt>
                <c:pt idx="134">
                  <c:v>0.19402985074626866</c:v>
                </c:pt>
                <c:pt idx="135">
                  <c:v>0.19259259259259259</c:v>
                </c:pt>
                <c:pt idx="136">
                  <c:v>0.19117647058823528</c:v>
                </c:pt>
                <c:pt idx="137">
                  <c:v>0.18978102189781021</c:v>
                </c:pt>
                <c:pt idx="138">
                  <c:v>0.18840579710144931</c:v>
                </c:pt>
                <c:pt idx="139">
                  <c:v>0.18705035971223025</c:v>
                </c:pt>
                <c:pt idx="140">
                  <c:v>0.18571428571428572</c:v>
                </c:pt>
                <c:pt idx="141">
                  <c:v>0.18439716312056739</c:v>
                </c:pt>
                <c:pt idx="142">
                  <c:v>0.18309859154929578</c:v>
                </c:pt>
                <c:pt idx="143">
                  <c:v>0.18181818181818182</c:v>
                </c:pt>
                <c:pt idx="144">
                  <c:v>0.18055555555555558</c:v>
                </c:pt>
                <c:pt idx="145">
                  <c:v>0.17931034482758623</c:v>
                </c:pt>
                <c:pt idx="146">
                  <c:v>0.17808219178082194</c:v>
                </c:pt>
                <c:pt idx="147">
                  <c:v>0.17687074829931973</c:v>
                </c:pt>
                <c:pt idx="148">
                  <c:v>0.17567567567567569</c:v>
                </c:pt>
                <c:pt idx="149">
                  <c:v>0.17449664429530201</c:v>
                </c:pt>
                <c:pt idx="150">
                  <c:v>0.17333333333333334</c:v>
                </c:pt>
                <c:pt idx="151">
                  <c:v>0.17218543046357615</c:v>
                </c:pt>
                <c:pt idx="152">
                  <c:v>0.17105263157894737</c:v>
                </c:pt>
                <c:pt idx="153">
                  <c:v>0.16993464052287582</c:v>
                </c:pt>
                <c:pt idx="154">
                  <c:v>0.16883116883116883</c:v>
                </c:pt>
                <c:pt idx="155">
                  <c:v>0.16774193548387098</c:v>
                </c:pt>
                <c:pt idx="156">
                  <c:v>0.16666666666666666</c:v>
                </c:pt>
                <c:pt idx="157">
                  <c:v>0.16560509554140126</c:v>
                </c:pt>
                <c:pt idx="158">
                  <c:v>0.16455696202531644</c:v>
                </c:pt>
                <c:pt idx="159">
                  <c:v>0.16352201257861634</c:v>
                </c:pt>
                <c:pt idx="160">
                  <c:v>0.16250000000000001</c:v>
                </c:pt>
                <c:pt idx="161">
                  <c:v>0.16149068322981366</c:v>
                </c:pt>
                <c:pt idx="162">
                  <c:v>0.16049382716049382</c:v>
                </c:pt>
                <c:pt idx="163">
                  <c:v>0.15950920245398775</c:v>
                </c:pt>
                <c:pt idx="164">
                  <c:v>0.15853658536585366</c:v>
                </c:pt>
                <c:pt idx="165">
                  <c:v>0.15757575757575759</c:v>
                </c:pt>
                <c:pt idx="166">
                  <c:v>0.15662650602409639</c:v>
                </c:pt>
                <c:pt idx="167">
                  <c:v>0.15568862275449102</c:v>
                </c:pt>
                <c:pt idx="168">
                  <c:v>0.15476190476190477</c:v>
                </c:pt>
                <c:pt idx="169">
                  <c:v>0.15384615384615385</c:v>
                </c:pt>
                <c:pt idx="170">
                  <c:v>0.15294117647058825</c:v>
                </c:pt>
                <c:pt idx="171">
                  <c:v>0.15204678362573101</c:v>
                </c:pt>
                <c:pt idx="172">
                  <c:v>0.15116279069767444</c:v>
                </c:pt>
                <c:pt idx="173">
                  <c:v>0.15028901734104047</c:v>
                </c:pt>
                <c:pt idx="174">
                  <c:v>0.14942528735632185</c:v>
                </c:pt>
                <c:pt idx="175">
                  <c:v>0.14857142857142858</c:v>
                </c:pt>
                <c:pt idx="176">
                  <c:v>0.14772727272727273</c:v>
                </c:pt>
                <c:pt idx="177">
                  <c:v>0.14689265536723164</c:v>
                </c:pt>
                <c:pt idx="178">
                  <c:v>0.14606741573033707</c:v>
                </c:pt>
                <c:pt idx="179">
                  <c:v>0.14525139664804471</c:v>
                </c:pt>
                <c:pt idx="180">
                  <c:v>0.14444444444444446</c:v>
                </c:pt>
                <c:pt idx="181">
                  <c:v>0.143646408839779</c:v>
                </c:pt>
                <c:pt idx="182">
                  <c:v>0.14285714285714285</c:v>
                </c:pt>
                <c:pt idx="183">
                  <c:v>0.14207650273224043</c:v>
                </c:pt>
                <c:pt idx="184">
                  <c:v>0.14130434782608695</c:v>
                </c:pt>
                <c:pt idx="185">
                  <c:v>0.14054054054054055</c:v>
                </c:pt>
                <c:pt idx="186">
                  <c:v>0.13978494623655913</c:v>
                </c:pt>
                <c:pt idx="187">
                  <c:v>0.13903743315508021</c:v>
                </c:pt>
                <c:pt idx="188">
                  <c:v>0.13829787234042554</c:v>
                </c:pt>
                <c:pt idx="189">
                  <c:v>0.13756613756613759</c:v>
                </c:pt>
                <c:pt idx="190">
                  <c:v>0.1368421052631579</c:v>
                </c:pt>
                <c:pt idx="191">
                  <c:v>0.13612565445026178</c:v>
                </c:pt>
                <c:pt idx="192">
                  <c:v>0.13541666666666669</c:v>
                </c:pt>
                <c:pt idx="193">
                  <c:v>0.13471502590673576</c:v>
                </c:pt>
                <c:pt idx="194">
                  <c:v>0.13402061855670103</c:v>
                </c:pt>
                <c:pt idx="195">
                  <c:v>0.13333333333333333</c:v>
                </c:pt>
                <c:pt idx="196">
                  <c:v>0.1326530612244898</c:v>
                </c:pt>
                <c:pt idx="197">
                  <c:v>0.13197969543147209</c:v>
                </c:pt>
                <c:pt idx="198">
                  <c:v>0.13131313131313133</c:v>
                </c:pt>
                <c:pt idx="199">
                  <c:v>0.1306532663316583</c:v>
                </c:pt>
                <c:pt idx="200">
                  <c:v>0.13</c:v>
                </c:pt>
                <c:pt idx="201">
                  <c:v>0.12935323383084579</c:v>
                </c:pt>
                <c:pt idx="202">
                  <c:v>0.12871287128712872</c:v>
                </c:pt>
                <c:pt idx="203">
                  <c:v>0.12807881773399016</c:v>
                </c:pt>
                <c:pt idx="204">
                  <c:v>0.12745098039215685</c:v>
                </c:pt>
                <c:pt idx="205">
                  <c:v>0.12682926829268293</c:v>
                </c:pt>
                <c:pt idx="206">
                  <c:v>0.12621359223300971</c:v>
                </c:pt>
                <c:pt idx="207">
                  <c:v>0.12560386473429952</c:v>
                </c:pt>
                <c:pt idx="208">
                  <c:v>0.125</c:v>
                </c:pt>
                <c:pt idx="209">
                  <c:v>0.1244019138755981</c:v>
                </c:pt>
                <c:pt idx="210">
                  <c:v>0.12380952380952381</c:v>
                </c:pt>
                <c:pt idx="211">
                  <c:v>0.12322274881516589</c:v>
                </c:pt>
                <c:pt idx="212">
                  <c:v>0.12264150943396226</c:v>
                </c:pt>
                <c:pt idx="213">
                  <c:v>0.12206572769953053</c:v>
                </c:pt>
                <c:pt idx="214">
                  <c:v>0.12149532710280374</c:v>
                </c:pt>
                <c:pt idx="215">
                  <c:v>0.12093023255813955</c:v>
                </c:pt>
                <c:pt idx="216">
                  <c:v>0.12037037037037036</c:v>
                </c:pt>
                <c:pt idx="217">
                  <c:v>0.11981566820276499</c:v>
                </c:pt>
                <c:pt idx="218">
                  <c:v>0.11926605504587155</c:v>
                </c:pt>
                <c:pt idx="219">
                  <c:v>0.11872146118721462</c:v>
                </c:pt>
                <c:pt idx="220">
                  <c:v>0.11818181818181818</c:v>
                </c:pt>
                <c:pt idx="221">
                  <c:v>0.11764705882352942</c:v>
                </c:pt>
                <c:pt idx="222">
                  <c:v>0.11711711711711711</c:v>
                </c:pt>
                <c:pt idx="223">
                  <c:v>0.11659192825112108</c:v>
                </c:pt>
                <c:pt idx="224">
                  <c:v>0.11607142857142856</c:v>
                </c:pt>
                <c:pt idx="225">
                  <c:v>0.11555555555555556</c:v>
                </c:pt>
                <c:pt idx="226">
                  <c:v>0.11504424778761063</c:v>
                </c:pt>
                <c:pt idx="227">
                  <c:v>0.11453744493392071</c:v>
                </c:pt>
                <c:pt idx="228">
                  <c:v>0.11403508771929825</c:v>
                </c:pt>
                <c:pt idx="229">
                  <c:v>0.11353711790393013</c:v>
                </c:pt>
                <c:pt idx="230">
                  <c:v>0.11304347826086958</c:v>
                </c:pt>
                <c:pt idx="231">
                  <c:v>0.11255411255411256</c:v>
                </c:pt>
                <c:pt idx="232">
                  <c:v>0.1120689655172414</c:v>
                </c:pt>
                <c:pt idx="233">
                  <c:v>0.11158798283261803</c:v>
                </c:pt>
                <c:pt idx="234">
                  <c:v>0.11111111111111112</c:v>
                </c:pt>
                <c:pt idx="235">
                  <c:v>0.11063829787234042</c:v>
                </c:pt>
                <c:pt idx="236">
                  <c:v>0.11016949152542374</c:v>
                </c:pt>
                <c:pt idx="237">
                  <c:v>0.10970464135021096</c:v>
                </c:pt>
                <c:pt idx="238">
                  <c:v>0.10924369747899161</c:v>
                </c:pt>
                <c:pt idx="239">
                  <c:v>0.10878661087866108</c:v>
                </c:pt>
                <c:pt idx="240">
                  <c:v>0.10833333333333334</c:v>
                </c:pt>
                <c:pt idx="241">
                  <c:v>0.10788381742738588</c:v>
                </c:pt>
                <c:pt idx="242">
                  <c:v>0.10743801652892562</c:v>
                </c:pt>
                <c:pt idx="243">
                  <c:v>0.10699588477366255</c:v>
                </c:pt>
                <c:pt idx="244">
                  <c:v>0.10655737704918034</c:v>
                </c:pt>
                <c:pt idx="245">
                  <c:v>0.10612244897959183</c:v>
                </c:pt>
                <c:pt idx="246">
                  <c:v>0.10569105691056911</c:v>
                </c:pt>
                <c:pt idx="247">
                  <c:v>0.10526315789473684</c:v>
                </c:pt>
                <c:pt idx="248">
                  <c:v>0.10483870967741936</c:v>
                </c:pt>
                <c:pt idx="249">
                  <c:v>0.10441767068273092</c:v>
                </c:pt>
                <c:pt idx="250">
                  <c:v>0.10400000000000001</c:v>
                </c:pt>
                <c:pt idx="251">
                  <c:v>0.10358565737051795</c:v>
                </c:pt>
                <c:pt idx="252">
                  <c:v>0.10317460317460318</c:v>
                </c:pt>
                <c:pt idx="253">
                  <c:v>0.10276679841897235</c:v>
                </c:pt>
                <c:pt idx="254">
                  <c:v>0.10236220472440945</c:v>
                </c:pt>
                <c:pt idx="255">
                  <c:v>0.1019607843137255</c:v>
                </c:pt>
                <c:pt idx="256">
                  <c:v>0.1015625</c:v>
                </c:pt>
                <c:pt idx="257">
                  <c:v>0.10116731517509729</c:v>
                </c:pt>
                <c:pt idx="258">
                  <c:v>0.10077519379844961</c:v>
                </c:pt>
                <c:pt idx="259">
                  <c:v>0.10038610038610039</c:v>
                </c:pt>
                <c:pt idx="260">
                  <c:v>0.1</c:v>
                </c:pt>
                <c:pt idx="261">
                  <c:v>9.9616858237547901E-2</c:v>
                </c:pt>
                <c:pt idx="262">
                  <c:v>9.9236641221374045E-2</c:v>
                </c:pt>
                <c:pt idx="263">
                  <c:v>9.8859315589353625E-2</c:v>
                </c:pt>
                <c:pt idx="264">
                  <c:v>9.8484848484848481E-2</c:v>
                </c:pt>
                <c:pt idx="265">
                  <c:v>9.8113207547169817E-2</c:v>
                </c:pt>
                <c:pt idx="266">
                  <c:v>9.7744360902255634E-2</c:v>
                </c:pt>
                <c:pt idx="267">
                  <c:v>9.7378277153558054E-2</c:v>
                </c:pt>
                <c:pt idx="268">
                  <c:v>9.7014925373134331E-2</c:v>
                </c:pt>
                <c:pt idx="269">
                  <c:v>9.6654275092936809E-2</c:v>
                </c:pt>
                <c:pt idx="270">
                  <c:v>9.6296296296296297E-2</c:v>
                </c:pt>
                <c:pt idx="271">
                  <c:v>9.5940959409594101E-2</c:v>
                </c:pt>
                <c:pt idx="272">
                  <c:v>9.5588235294117641E-2</c:v>
                </c:pt>
                <c:pt idx="273">
                  <c:v>9.5238095238095247E-2</c:v>
                </c:pt>
                <c:pt idx="274">
                  <c:v>9.4890510948905105E-2</c:v>
                </c:pt>
                <c:pt idx="275">
                  <c:v>9.4545454545454544E-2</c:v>
                </c:pt>
                <c:pt idx="276">
                  <c:v>9.4202898550724654E-2</c:v>
                </c:pt>
                <c:pt idx="277">
                  <c:v>9.3862815884476536E-2</c:v>
                </c:pt>
                <c:pt idx="278">
                  <c:v>9.3525179856115123E-2</c:v>
                </c:pt>
                <c:pt idx="279">
                  <c:v>9.3189964157706098E-2</c:v>
                </c:pt>
                <c:pt idx="280">
                  <c:v>9.285714285714286E-2</c:v>
                </c:pt>
                <c:pt idx="281">
                  <c:v>9.2526690391459082E-2</c:v>
                </c:pt>
                <c:pt idx="282">
                  <c:v>9.2198581560283696E-2</c:v>
                </c:pt>
                <c:pt idx="283">
                  <c:v>9.187279151943463E-2</c:v>
                </c:pt>
                <c:pt idx="284">
                  <c:v>9.154929577464789E-2</c:v>
                </c:pt>
                <c:pt idx="285">
                  <c:v>9.1228070175438603E-2</c:v>
                </c:pt>
                <c:pt idx="286">
                  <c:v>9.0909090909090912E-2</c:v>
                </c:pt>
                <c:pt idx="287">
                  <c:v>9.0592334494773524E-2</c:v>
                </c:pt>
                <c:pt idx="288">
                  <c:v>9.027777777777779E-2</c:v>
                </c:pt>
                <c:pt idx="289">
                  <c:v>8.9965397923875437E-2</c:v>
                </c:pt>
                <c:pt idx="290">
                  <c:v>8.9655172413793116E-2</c:v>
                </c:pt>
                <c:pt idx="291">
                  <c:v>8.9347079037800689E-2</c:v>
                </c:pt>
                <c:pt idx="292">
                  <c:v>8.9041095890410968E-2</c:v>
                </c:pt>
                <c:pt idx="293">
                  <c:v>8.8737201365187715E-2</c:v>
                </c:pt>
                <c:pt idx="294">
                  <c:v>8.8435374149659865E-2</c:v>
                </c:pt>
                <c:pt idx="295">
                  <c:v>8.8135593220338981E-2</c:v>
                </c:pt>
                <c:pt idx="296">
                  <c:v>8.7837837837837843E-2</c:v>
                </c:pt>
                <c:pt idx="297">
                  <c:v>8.7542087542087546E-2</c:v>
                </c:pt>
                <c:pt idx="298">
                  <c:v>8.7248322147651006E-2</c:v>
                </c:pt>
                <c:pt idx="299">
                  <c:v>8.6956521739130432E-2</c:v>
                </c:pt>
                <c:pt idx="300">
                  <c:v>8.666666666666667E-2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DB-418D-B97A-F2F819B67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561679"/>
        <c:axId val="291556879"/>
      </c:scatterChart>
      <c:valAx>
        <c:axId val="2915616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556879"/>
        <c:crosses val="autoZero"/>
        <c:crossBetween val="midCat"/>
      </c:valAx>
      <c:valAx>
        <c:axId val="291556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5616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TAVAT.ir" TargetMode="External"/><Relationship Id="rId2" Type="http://schemas.openxmlformats.org/officeDocument/2006/relationships/hyperlink" Target="http://www.TAVAT.ir" TargetMode="External"/><Relationship Id="rId1" Type="http://schemas.openxmlformats.org/officeDocument/2006/relationships/image" Target="../media/image1.jpeg"/><Relationship Id="rId5" Type="http://schemas.openxmlformats.org/officeDocument/2006/relationships/image" Target="../media/image3.jpe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638269</xdr:colOff>
      <xdr:row>13</xdr:row>
      <xdr:rowOff>278007</xdr:rowOff>
    </xdr:from>
    <xdr:to>
      <xdr:col>3</xdr:col>
      <xdr:colOff>233215</xdr:colOff>
      <xdr:row>15</xdr:row>
      <xdr:rowOff>192595</xdr:rowOff>
    </xdr:to>
    <xdr:pic>
      <xdr:nvPicPr>
        <xdr:cNvPr id="9" name="Picture 8" descr="Story pin image">
          <a:extLst>
            <a:ext uri="{FF2B5EF4-FFF2-40B4-BE49-F238E27FC236}">
              <a16:creationId xmlns:a16="http://schemas.microsoft.com/office/drawing/2014/main" id="{CAE5C738-F7D7-4CFD-AA61-98BC8A5E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4027" y="4113128"/>
          <a:ext cx="507672" cy="500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8965</xdr:colOff>
      <xdr:row>0</xdr:row>
      <xdr:rowOff>35859</xdr:rowOff>
    </xdr:from>
    <xdr:to>
      <xdr:col>5</xdr:col>
      <xdr:colOff>8965</xdr:colOff>
      <xdr:row>34</xdr:row>
      <xdr:rowOff>8373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353142B9-6D49-B86C-6327-CCF8CCBD3138}"/>
            </a:ext>
          </a:extLst>
        </xdr:cNvPr>
        <xdr:cNvCxnSpPr/>
      </xdr:nvCxnSpPr>
      <xdr:spPr>
        <a:xfrm>
          <a:off x="11648306" y="35859"/>
          <a:ext cx="0" cy="10313943"/>
        </a:xfrm>
        <a:prstGeom prst="line">
          <a:avLst/>
        </a:prstGeom>
        <a:ln>
          <a:solidFill>
            <a:schemeClr val="bg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16748</xdr:colOff>
      <xdr:row>34</xdr:row>
      <xdr:rowOff>8965</xdr:rowOff>
    </xdr:from>
    <xdr:to>
      <xdr:col>5</xdr:col>
      <xdr:colOff>25713</xdr:colOff>
      <xdr:row>34</xdr:row>
      <xdr:rowOff>8965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1CB191C-B37A-2647-7C29-5E1D624E9191}"/>
            </a:ext>
          </a:extLst>
        </xdr:cNvPr>
        <xdr:cNvCxnSpPr/>
      </xdr:nvCxnSpPr>
      <xdr:spPr>
        <a:xfrm>
          <a:off x="16748" y="10350394"/>
          <a:ext cx="11648306" cy="0"/>
        </a:xfrm>
        <a:prstGeom prst="line">
          <a:avLst/>
        </a:prstGeom>
        <a:ln>
          <a:solidFill>
            <a:schemeClr val="bg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654423</xdr:colOff>
      <xdr:row>15</xdr:row>
      <xdr:rowOff>201703</xdr:rowOff>
    </xdr:from>
    <xdr:to>
      <xdr:col>4</xdr:col>
      <xdr:colOff>304800</xdr:colOff>
      <xdr:row>18</xdr:row>
      <xdr:rowOff>98611</xdr:rowOff>
    </xdr:to>
    <xdr:sp macro="" textlink="">
      <xdr:nvSpPr>
        <xdr:cNvPr id="22" name="TextBox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CC59B2-F778-A1B9-2502-576724C51F81}"/>
            </a:ext>
          </a:extLst>
        </xdr:cNvPr>
        <xdr:cNvSpPr txBox="1"/>
      </xdr:nvSpPr>
      <xdr:spPr>
        <a:xfrm>
          <a:off x="5298141" y="4603374"/>
          <a:ext cx="4329953" cy="7664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fa-IR" sz="1100" b="0">
              <a:solidFill>
                <a:srgbClr val="00206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محاسبات</a:t>
          </a:r>
          <a:r>
            <a:rPr lang="fa-IR" sz="1100" b="0" baseline="0">
              <a:solidFill>
                <a:srgbClr val="00206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لرزه ای (شامل ضریب زلزله-ساخت طیف طرح)- نسخه 2.0</a:t>
          </a:r>
          <a:br>
            <a:rPr lang="fa-IR" sz="1100" b="0" baseline="0">
              <a:solidFill>
                <a:srgbClr val="00206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fa-IR" sz="1100" b="0" baseline="0">
              <a:solidFill>
                <a:srgbClr val="00206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بر اساس ویرایش پنجم استاندارد 2800</a:t>
          </a:r>
          <a:endParaRPr lang="en-US" sz="1100" b="0">
            <a:solidFill>
              <a:srgbClr val="00206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2</xdr:col>
      <xdr:colOff>690282</xdr:colOff>
      <xdr:row>6</xdr:row>
      <xdr:rowOff>58269</xdr:rowOff>
    </xdr:from>
    <xdr:to>
      <xdr:col>4</xdr:col>
      <xdr:colOff>519953</xdr:colOff>
      <xdr:row>11</xdr:row>
      <xdr:rowOff>98612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7020FC7-F94D-4F30-A2C2-FB0ED50F66FE}"/>
            </a:ext>
          </a:extLst>
        </xdr:cNvPr>
        <xdr:cNvSpPr txBox="1"/>
      </xdr:nvSpPr>
      <xdr:spPr>
        <a:xfrm>
          <a:off x="5334000" y="1842245"/>
          <a:ext cx="4509247" cy="1492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a-IR" sz="2000" b="1">
              <a:solidFill>
                <a:srgbClr val="00206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گروه</a:t>
          </a:r>
          <a:r>
            <a:rPr lang="fa-IR" sz="2000" b="1" baseline="0">
              <a:solidFill>
                <a:srgbClr val="00206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مهندسی تاوات</a:t>
          </a:r>
          <a:endParaRPr lang="en-US" sz="2000" b="1" baseline="0">
            <a:solidFill>
              <a:srgbClr val="00206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ctr"/>
          <a:r>
            <a:rPr lang="fa-IR" sz="2000" b="1" baseline="0">
              <a:solidFill>
                <a:srgbClr val="00206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تهیه کننده: مهندس حسین توکلی</a:t>
          </a:r>
          <a:endParaRPr lang="en-US" sz="2000" b="1">
            <a:solidFill>
              <a:srgbClr val="00206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2</xdr:col>
      <xdr:colOff>663388</xdr:colOff>
      <xdr:row>11</xdr:row>
      <xdr:rowOff>40339</xdr:rowOff>
    </xdr:from>
    <xdr:to>
      <xdr:col>4</xdr:col>
      <xdr:colOff>313765</xdr:colOff>
      <xdr:row>13</xdr:row>
      <xdr:rowOff>215153</xdr:rowOff>
    </xdr:to>
    <xdr:sp macro="" textlink="">
      <xdr:nvSpPr>
        <xdr:cNvPr id="4" name="TextBox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FF877D-4545-495D-9997-38CF6B2C16EF}"/>
            </a:ext>
          </a:extLst>
        </xdr:cNvPr>
        <xdr:cNvSpPr txBox="1"/>
      </xdr:nvSpPr>
      <xdr:spPr>
        <a:xfrm>
          <a:off x="5307106" y="3276598"/>
          <a:ext cx="4329953" cy="7664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000">
              <a:solidFill>
                <a:srgbClr val="00206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www.TAVAT.ir </a:t>
          </a:r>
        </a:p>
      </xdr:txBody>
    </xdr:sp>
    <xdr:clientData/>
  </xdr:twoCellAnchor>
  <xdr:twoCellAnchor>
    <xdr:from>
      <xdr:col>2</xdr:col>
      <xdr:colOff>631667</xdr:colOff>
      <xdr:row>13</xdr:row>
      <xdr:rowOff>66642</xdr:rowOff>
    </xdr:from>
    <xdr:to>
      <xdr:col>5</xdr:col>
      <xdr:colOff>4138</xdr:colOff>
      <xdr:row>16</xdr:row>
      <xdr:rowOff>232491</xdr:rowOff>
    </xdr:to>
    <xdr:sp macro="" textlink="">
      <xdr:nvSpPr>
        <xdr:cNvPr id="5" name="TextBox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4FD869-7270-4B07-8A4C-14257C824E63}"/>
            </a:ext>
          </a:extLst>
        </xdr:cNvPr>
        <xdr:cNvSpPr txBox="1"/>
      </xdr:nvSpPr>
      <xdr:spPr>
        <a:xfrm>
          <a:off x="6677425" y="3901763"/>
          <a:ext cx="4966054" cy="1045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000">
              <a:solidFill>
                <a:srgbClr val="00206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www.INSTAGRAM.COM/TAVAT.ir </a:t>
          </a:r>
          <a:endParaRPr lang="en-US" sz="2000">
            <a:solidFill>
              <a:srgbClr val="00206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457200</xdr:colOff>
      <xdr:row>1</xdr:row>
      <xdr:rowOff>71718</xdr:rowOff>
    </xdr:from>
    <xdr:to>
      <xdr:col>3</xdr:col>
      <xdr:colOff>3379693</xdr:colOff>
      <xdr:row>6</xdr:row>
      <xdr:rowOff>215154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CEF350E-3BF7-4F4B-BBF5-C941361CBB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13" t="22699" r="613" b="22393"/>
        <a:stretch/>
      </xdr:blipFill>
      <xdr:spPr>
        <a:xfrm>
          <a:off x="6015318" y="394447"/>
          <a:ext cx="2922493" cy="1604683"/>
        </a:xfrm>
        <a:prstGeom prst="rect">
          <a:avLst/>
        </a:prstGeom>
      </xdr:spPr>
    </xdr:pic>
    <xdr:clientData/>
  </xdr:twoCellAnchor>
  <xdr:twoCellAnchor editAs="oneCell">
    <xdr:from>
      <xdr:col>2</xdr:col>
      <xdr:colOff>852928</xdr:colOff>
      <xdr:row>11</xdr:row>
      <xdr:rowOff>184844</xdr:rowOff>
    </xdr:from>
    <xdr:to>
      <xdr:col>3</xdr:col>
      <xdr:colOff>548127</xdr:colOff>
      <xdr:row>13</xdr:row>
      <xdr:rowOff>200421</xdr:rowOff>
    </xdr:to>
    <xdr:pic>
      <xdr:nvPicPr>
        <xdr:cNvPr id="10" name="Picture 9" descr="This may contain: the letter c is made up of two blue links, with one link in the middle">
          <a:extLst>
            <a:ext uri="{FF2B5EF4-FFF2-40B4-BE49-F238E27FC236}">
              <a16:creationId xmlns:a16="http://schemas.microsoft.com/office/drawing/2014/main" id="{EE43D3ED-F336-4E51-973B-2966837B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8686" y="3433811"/>
          <a:ext cx="607925" cy="601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160020</xdr:colOff>
      <xdr:row>5</xdr:row>
      <xdr:rowOff>175260</xdr:rowOff>
    </xdr:from>
    <xdr:to>
      <xdr:col>12</xdr:col>
      <xdr:colOff>160020</xdr:colOff>
      <xdr:row>14</xdr:row>
      <xdr:rowOff>175260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00DB646-F43B-4004-AFC6-7744D0E04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424282</xdr:colOff>
      <xdr:row>23</xdr:row>
      <xdr:rowOff>179832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2499F2-349F-EEE6-6F2E-DAF6EF96E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39482" cy="68397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424282</xdr:colOff>
      <xdr:row>23</xdr:row>
      <xdr:rowOff>179832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38660E-5D18-CD25-2DB9-8C5A3E63D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39482" cy="6839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4FF47-2A07-4D23-AB23-F247C2B6B238}">
  <dimension ref="A1:L69"/>
  <sheetViews>
    <sheetView showGridLines="0" showRowColHeaders="0" tabSelected="1" zoomScale="91" zoomScaleNormal="91" workbookViewId="0">
      <selection activeCell="B6" sqref="B6"/>
    </sheetView>
  </sheetViews>
  <sheetFormatPr defaultRowHeight="22.8"/>
  <cols>
    <col min="1" max="1" width="18.15234375" style="1" bestFit="1" customWidth="1"/>
    <col min="2" max="2" width="42.84375" style="1" customWidth="1"/>
    <col min="3" max="3" width="9.23046875" style="2"/>
    <col min="4" max="4" width="38" style="2" customWidth="1"/>
    <col min="5" max="12" width="9.23046875" style="2"/>
  </cols>
  <sheetData>
    <row r="1" spans="1:10" ht="25.2" thickBot="1">
      <c r="A1" s="27" t="s">
        <v>81</v>
      </c>
      <c r="B1" s="28"/>
      <c r="C1" s="28"/>
      <c r="D1" s="28"/>
      <c r="E1" s="28"/>
    </row>
    <row r="2" spans="1:10" ht="23.4" thickBot="1">
      <c r="A2" s="11" t="s">
        <v>63</v>
      </c>
      <c r="B2" s="9">
        <v>0.6</v>
      </c>
      <c r="E2" s="2">
        <v>1.5</v>
      </c>
      <c r="F2" s="2">
        <v>1.25</v>
      </c>
      <c r="G2" s="2">
        <v>1</v>
      </c>
      <c r="H2" s="2">
        <v>0.75</v>
      </c>
      <c r="I2" s="2">
        <v>0.5</v>
      </c>
    </row>
    <row r="3" spans="1:10" ht="23.4" thickBot="1">
      <c r="A3" s="11" t="s">
        <v>64</v>
      </c>
      <c r="B3" s="9">
        <v>1.4</v>
      </c>
      <c r="D3" s="2" t="s">
        <v>5</v>
      </c>
      <c r="E3" s="2">
        <v>1</v>
      </c>
      <c r="F3" s="2">
        <v>1</v>
      </c>
      <c r="G3" s="2">
        <v>1</v>
      </c>
      <c r="H3" s="2">
        <v>1</v>
      </c>
      <c r="I3" s="2">
        <v>1</v>
      </c>
    </row>
    <row r="4" spans="1:10" ht="23.4" thickBot="1">
      <c r="A4" s="11" t="s">
        <v>0</v>
      </c>
      <c r="B4" s="9" t="s">
        <v>1</v>
      </c>
      <c r="D4" s="2" t="s">
        <v>1</v>
      </c>
      <c r="E4" s="2">
        <v>1</v>
      </c>
      <c r="F4" s="2">
        <v>1</v>
      </c>
      <c r="G4" s="2">
        <v>1.1000000000000001</v>
      </c>
      <c r="H4" s="2">
        <v>1.2</v>
      </c>
      <c r="I4" s="2">
        <v>1.2</v>
      </c>
    </row>
    <row r="5" spans="1:10">
      <c r="A5" s="8" t="s">
        <v>65</v>
      </c>
      <c r="B5" s="33">
        <f>IF(B3&lt;=0.5, INDEX($E$3:$I$7, MATCH(B4, $D$3:$D$7, 0), 5), IF(B3&gt;=1.5, INDEX($E$3:$I$7, MATCH(B4, $D$3:$D$7, 0), 1), FORECAST(B3, INDEX($E$3:$I$7, MATCH(B4, $D$3:$D$7, 0), MATCH(B3, $E$2:$I$2, -1)):INDEX($E$3:$I$7, MATCH(B4, $D$3:$D$7, 0), MATCH(B3, $E$2:$I$2, -1)+1), INDEX($E$2:$I$2, MATCH(B3, $E$2:$I$2, -1)):INDEX($E$2:$I$2, MATCH(B3, $E$2:$I$2, -1)+1))))</f>
        <v>1</v>
      </c>
      <c r="D5" s="2" t="s">
        <v>2</v>
      </c>
      <c r="E5" s="2">
        <v>1</v>
      </c>
      <c r="F5" s="2">
        <v>1</v>
      </c>
      <c r="G5" s="2">
        <v>1.1000000000000001</v>
      </c>
      <c r="H5" s="2">
        <v>1.2</v>
      </c>
      <c r="I5" s="2">
        <v>1.3</v>
      </c>
    </row>
    <row r="6" spans="1:10">
      <c r="A6" s="8" t="s">
        <v>66</v>
      </c>
      <c r="B6" s="33">
        <f>IF(OR(NOT(ISNUMBER($B$2)),$B$4=""),"",INDEX($E$10:$I$14,MATCH($B$4,$D$10:$D$14,0),MATCH(MAX(0.2,MIN($B$2,0.6)),$E$9:$I$9,1)))</f>
        <v>1.3</v>
      </c>
      <c r="D6" s="2" t="s">
        <v>3</v>
      </c>
      <c r="E6" s="2">
        <v>1.1000000000000001</v>
      </c>
      <c r="F6" s="2">
        <v>1.1000000000000001</v>
      </c>
      <c r="G6" s="2">
        <v>1.3</v>
      </c>
      <c r="H6" s="2">
        <v>1.3</v>
      </c>
      <c r="I6" s="2">
        <v>1.6</v>
      </c>
    </row>
    <row r="7" spans="1:10">
      <c r="A7" s="8" t="s">
        <v>67</v>
      </c>
      <c r="B7" s="33">
        <f>IF(OR(ISBLANK(B3), ISBLANK(B5), NOT(ISNUMBER(B3)), NOT(ISNUMBER(B5))), "", B5*B3)</f>
        <v>1.4</v>
      </c>
      <c r="D7" s="2" t="s">
        <v>4</v>
      </c>
      <c r="E7" s="2">
        <v>1.2</v>
      </c>
      <c r="F7" s="2">
        <v>1.2</v>
      </c>
      <c r="G7" s="2">
        <v>1.4</v>
      </c>
      <c r="H7" s="2">
        <v>1.4</v>
      </c>
      <c r="I7" s="2">
        <v>1.6</v>
      </c>
    </row>
    <row r="8" spans="1:10">
      <c r="A8" s="8" t="s">
        <v>68</v>
      </c>
      <c r="B8" s="33">
        <f>IF(COUNT(B2, B6)=2, B2*B6, "")</f>
        <v>0.78</v>
      </c>
    </row>
    <row r="9" spans="1:10">
      <c r="A9" s="8" t="s">
        <v>69</v>
      </c>
      <c r="B9" s="33">
        <f>IF(COUNT(B7)=1, B7*2/3, "")</f>
        <v>0.93333333333333324</v>
      </c>
      <c r="D9" s="12" t="s">
        <v>6</v>
      </c>
      <c r="E9" s="12">
        <v>0.2</v>
      </c>
      <c r="F9" s="12">
        <v>0.3</v>
      </c>
      <c r="G9" s="12">
        <v>0.4</v>
      </c>
      <c r="H9" s="12">
        <v>0.5</v>
      </c>
      <c r="I9" s="12">
        <v>0.6</v>
      </c>
    </row>
    <row r="10" spans="1:10" ht="23.4" thickBot="1">
      <c r="A10" s="8" t="s">
        <v>70</v>
      </c>
      <c r="B10" s="33">
        <f>IF(COUNT(B8)=1, B8*2/3, "")</f>
        <v>0.52</v>
      </c>
      <c r="D10" s="12" t="s">
        <v>5</v>
      </c>
      <c r="E10" s="12">
        <v>1</v>
      </c>
      <c r="F10" s="12">
        <v>1</v>
      </c>
      <c r="G10" s="12">
        <v>1</v>
      </c>
      <c r="H10" s="12">
        <v>1</v>
      </c>
      <c r="I10" s="12">
        <v>1</v>
      </c>
    </row>
    <row r="11" spans="1:10" ht="23.4" thickBot="1">
      <c r="A11" s="11" t="s">
        <v>7</v>
      </c>
      <c r="B11" s="34" t="s">
        <v>83</v>
      </c>
      <c r="D11" s="12" t="s">
        <v>1</v>
      </c>
      <c r="E11" s="12">
        <v>1.5</v>
      </c>
      <c r="F11" s="12">
        <v>1.3</v>
      </c>
      <c r="G11" s="12">
        <v>1.3</v>
      </c>
      <c r="H11" s="12">
        <v>1.3</v>
      </c>
      <c r="I11" s="12">
        <v>1.3</v>
      </c>
    </row>
    <row r="12" spans="1:10" ht="23.4" thickBot="1">
      <c r="A12" s="11" t="s">
        <v>8</v>
      </c>
      <c r="B12" s="34" t="s">
        <v>82</v>
      </c>
      <c r="D12" s="12" t="s">
        <v>2</v>
      </c>
      <c r="E12" s="12">
        <v>2.2000000000000002</v>
      </c>
      <c r="F12" s="12">
        <v>2.1</v>
      </c>
      <c r="G12" s="12">
        <v>2.1</v>
      </c>
      <c r="H12" s="12">
        <v>2.1</v>
      </c>
      <c r="I12" s="12">
        <v>2.1</v>
      </c>
    </row>
    <row r="13" spans="1:10" ht="23.4" thickBot="1">
      <c r="A13" s="11" t="s">
        <v>9</v>
      </c>
      <c r="B13" s="34">
        <v>17</v>
      </c>
      <c r="C13" s="13"/>
      <c r="D13" s="12" t="s">
        <v>3</v>
      </c>
      <c r="E13" s="12">
        <v>3.3</v>
      </c>
      <c r="F13" s="12">
        <v>3.3</v>
      </c>
      <c r="G13" s="12">
        <v>3.2</v>
      </c>
      <c r="H13" s="12">
        <v>2.8</v>
      </c>
      <c r="I13" s="12">
        <v>2.8</v>
      </c>
    </row>
    <row r="14" spans="1:10" ht="23.4" thickBot="1">
      <c r="A14" s="8" t="s">
        <v>71</v>
      </c>
      <c r="B14" s="33">
        <f>IF(OR(ISBLANK($B$13), $B$13&lt;=0), "", IF($B$12="میانقاب ها مانعی در برابر حرکت جانبی قابها ایجاد نمایند", 0.049*($B$13^0.75), IF(OR($B$11="قاب خمشی فولادی و مختلط", $B$11="سیستم کنسولی فولادی"), 0.072*($B$13^0.8), IF(OR($B$11="قاب خمشی بتن آرمه", $B$11="سیستم کنسولی بتن آرمه"), 0.047*($B$13^0.9), IF(OR($B$11="قاب مهاربندی واگرا در سیستم قاب ساختمانی یا دوگانه", $B$11="قاب مهاربندی کمانش تاب در سیستم قاب ساختمانی یا دوگانه"), 0.073*($B$13^0.75), IF($B$11="سایر سیستم ها", 0.049*($B$13^0.75), 0))))))</f>
        <v>0.60186887824510638</v>
      </c>
      <c r="C14" s="13"/>
      <c r="D14" s="12" t="s">
        <v>4</v>
      </c>
      <c r="E14" s="12">
        <v>2.2000000000000002</v>
      </c>
      <c r="F14" s="12">
        <v>2.1</v>
      </c>
      <c r="G14" s="12">
        <v>2.1</v>
      </c>
      <c r="H14" s="12">
        <v>2.1</v>
      </c>
      <c r="I14" s="12">
        <v>2.1</v>
      </c>
    </row>
    <row r="15" spans="1:10" ht="23.4" thickBot="1">
      <c r="A15" s="11" t="s">
        <v>84</v>
      </c>
      <c r="B15" s="34">
        <v>0.753</v>
      </c>
      <c r="C15" s="13"/>
    </row>
    <row r="16" spans="1:10">
      <c r="A16" s="8" t="s">
        <v>72</v>
      </c>
      <c r="B16" s="33">
        <f>IF(AND(COUNT(B9, B10)=2, B9&lt;&gt;0), 0.2*B10/B9, "")</f>
        <v>0.11142857142857145</v>
      </c>
      <c r="C16" s="13"/>
      <c r="D16" s="17" t="s">
        <v>52</v>
      </c>
      <c r="E16" s="3" t="s">
        <v>48</v>
      </c>
      <c r="F16" s="3" t="s">
        <v>49</v>
      </c>
      <c r="G16" s="3" t="s">
        <v>50</v>
      </c>
      <c r="H16" s="3" t="s">
        <v>56</v>
      </c>
      <c r="I16" s="3" t="s">
        <v>57</v>
      </c>
      <c r="J16" s="3" t="s">
        <v>58</v>
      </c>
    </row>
    <row r="17" spans="1:11">
      <c r="A17" s="8" t="s">
        <v>73</v>
      </c>
      <c r="B17" s="33">
        <f>IFERROR(B10/B9, "")</f>
        <v>0.55714285714285727</v>
      </c>
      <c r="C17" s="13"/>
      <c r="D17" s="4" t="s">
        <v>38</v>
      </c>
      <c r="E17" s="5">
        <v>6.5</v>
      </c>
      <c r="F17" s="5">
        <v>2.5</v>
      </c>
      <c r="G17" s="5">
        <v>6.5</v>
      </c>
      <c r="H17" s="5">
        <v>50</v>
      </c>
      <c r="I17" s="5">
        <v>50</v>
      </c>
      <c r="J17" s="5">
        <v>50</v>
      </c>
      <c r="K17" s="14"/>
    </row>
    <row r="18" spans="1:11">
      <c r="A18" s="8" t="s">
        <v>74</v>
      </c>
      <c r="B18" s="33">
        <v>6</v>
      </c>
      <c r="C18" s="13"/>
      <c r="D18" s="18" t="s">
        <v>11</v>
      </c>
      <c r="E18" s="6">
        <v>5</v>
      </c>
      <c r="F18" s="6">
        <v>2.5</v>
      </c>
      <c r="G18" s="6">
        <v>5</v>
      </c>
      <c r="H18" s="6">
        <v>50</v>
      </c>
      <c r="I18" s="6">
        <v>50</v>
      </c>
      <c r="J18" s="6">
        <v>50</v>
      </c>
    </row>
    <row r="19" spans="1:11" ht="23.4" thickBot="1">
      <c r="A19" s="8" t="s">
        <v>75</v>
      </c>
      <c r="B19" s="33">
        <f>IF(COUNT(B9,B10,B14,B16,B17,B18)&lt;&gt;6,"",IF(IF(AND(COUNT(B15)=1,B15&gt;0),MIN(1.4*B14,B15),1.4*B14)&lt;B16,IF(B16&lt;&gt;0,B9*(0.4+0.6*(IF(AND(COUNT(B15)=1,B15&gt;0),MIN(1.4*B14,B15),1.4*B14)/B16)),""),IF(IF(AND(COUNT(B15)=1,B15&gt;0),MIN(1.4*B14,B15),1.4*B14)&lt;=B17,B9,IF(IF(AND(COUNT(B15)=1,B15&gt;0),MIN(1.4*B14,B15),1.4*B14)&lt;=B18,IF(IF(AND(COUNT(B15)=1,B15&gt;0),MIN(1.4*B14,B15),1.4*B14)&lt;&gt;0,B10/IF(AND(COUNT(B15)=1,B15&gt;0),MIN(1.4*B14,B15),1.4*B14),""),IF(IF(AND(COUNT(B15)=1,B15&gt;0),MIN(1.4*B14,B15),1.4*B14)&lt;&gt;0,B10*(B18/(IF(AND(COUNT(B15)=1,B15&gt;0),MIN(1.4*B14,B15),1.4*B14)^2)),"")))))</f>
        <v>0.69057104913678624</v>
      </c>
      <c r="C19" s="13"/>
      <c r="D19" s="4" t="s">
        <v>39</v>
      </c>
      <c r="E19" s="5">
        <v>4</v>
      </c>
      <c r="F19" s="5">
        <v>2.5</v>
      </c>
      <c r="G19" s="5">
        <v>4</v>
      </c>
      <c r="H19" s="5">
        <v>15</v>
      </c>
      <c r="I19" s="5">
        <v>10.5</v>
      </c>
      <c r="J19" s="5" t="s">
        <v>51</v>
      </c>
    </row>
    <row r="20" spans="1:11" ht="23.4" thickBot="1">
      <c r="A20" s="11" t="s">
        <v>53</v>
      </c>
      <c r="B20" s="34" t="s">
        <v>103</v>
      </c>
      <c r="C20" s="13"/>
      <c r="D20" s="18" t="s">
        <v>12</v>
      </c>
      <c r="E20" s="6">
        <v>4</v>
      </c>
      <c r="F20" s="6">
        <v>2.5</v>
      </c>
      <c r="G20" s="6">
        <v>3</v>
      </c>
      <c r="H20" s="6">
        <v>15</v>
      </c>
      <c r="I20" s="6">
        <v>10.5</v>
      </c>
      <c r="J20" s="6">
        <v>10.5</v>
      </c>
    </row>
    <row r="21" spans="1:11">
      <c r="A21" s="8" t="s">
        <v>76</v>
      </c>
      <c r="B21" s="33">
        <f>IF(B20="", "", IF(B20="اهمیت خیلی زیاد", 1.4, IF(B20="اهمیت زیاد", 1.2, IF(B20="اهمیت متوسط", 1, IF(B20="اهمیت کم", 0.8, 1)))))</f>
        <v>1</v>
      </c>
      <c r="C21" s="13"/>
      <c r="D21" s="4" t="s">
        <v>13</v>
      </c>
      <c r="E21" s="5">
        <v>4</v>
      </c>
      <c r="F21" s="5">
        <v>2</v>
      </c>
      <c r="G21" s="5">
        <v>3.5</v>
      </c>
      <c r="H21" s="5">
        <v>20</v>
      </c>
      <c r="I21" s="5">
        <v>15</v>
      </c>
      <c r="J21" s="5">
        <v>10.5</v>
      </c>
    </row>
    <row r="22" spans="1:11" ht="37.200000000000003" customHeight="1" thickBot="1">
      <c r="A22" s="8" t="s">
        <v>55</v>
      </c>
      <c r="B22" s="33" t="str">
        <f>IF(OR(COUNT(B2,B9,B10,B21)&lt;&gt;4, B20=""), "", IF((B21*B2)&gt;0.6, "SDC-3", IF(OR((B21*B10)&gt;0.4, (B21*B9)&gt;0.75), IF(B20="اهمیت خیلی زیاد", "SDC-3", "SDC-2"), IF(OR(B20="اهمیت متوسط", B20="اهمیت کم"), "SDC-1", IF(B20="اهمیت زیاد", "SDC-2", "SDC-3")))))</f>
        <v>SDC-2</v>
      </c>
      <c r="C22" s="13"/>
      <c r="D22" s="18" t="s">
        <v>14</v>
      </c>
      <c r="E22" s="6">
        <v>5.5</v>
      </c>
      <c r="F22" s="6">
        <v>3</v>
      </c>
      <c r="G22" s="6">
        <v>4</v>
      </c>
      <c r="H22" s="6">
        <v>20</v>
      </c>
      <c r="I22" s="6">
        <v>15</v>
      </c>
      <c r="J22" s="6">
        <v>10.5</v>
      </c>
    </row>
    <row r="23" spans="1:11" ht="36.6" customHeight="1" thickBot="1">
      <c r="A23" s="11" t="s">
        <v>54</v>
      </c>
      <c r="B23" s="34" t="s">
        <v>33</v>
      </c>
      <c r="C23" s="13"/>
      <c r="D23" s="4" t="s">
        <v>15</v>
      </c>
      <c r="E23" s="5">
        <v>3</v>
      </c>
      <c r="F23" s="5">
        <v>2</v>
      </c>
      <c r="G23" s="5">
        <v>3</v>
      </c>
      <c r="H23" s="5">
        <v>15</v>
      </c>
      <c r="I23" s="5">
        <v>10.5</v>
      </c>
      <c r="J23" s="5" t="s">
        <v>51</v>
      </c>
    </row>
    <row r="24" spans="1:11">
      <c r="A24" s="8" t="s">
        <v>77</v>
      </c>
      <c r="B24" s="33">
        <f>IF(OR(B23="", ISNA(MATCH(B23, $D$17:$D$58, 0))), "", INDEX($E$17:$E$58, MATCH(B23, $D$17:$D$58, 0)))</f>
        <v>6</v>
      </c>
      <c r="C24" s="13"/>
      <c r="D24" s="18" t="s">
        <v>38</v>
      </c>
      <c r="E24" s="6">
        <v>6.5</v>
      </c>
      <c r="F24" s="6">
        <v>2.5</v>
      </c>
      <c r="G24" s="6">
        <v>6.5</v>
      </c>
      <c r="H24" s="6">
        <v>50</v>
      </c>
      <c r="I24" s="6">
        <v>50</v>
      </c>
      <c r="J24" s="6">
        <v>50</v>
      </c>
    </row>
    <row r="25" spans="1:11">
      <c r="A25" s="8" t="s">
        <v>78</v>
      </c>
      <c r="B25" s="33">
        <f>IF(OR(B23="", ISNA(MATCH(B23, $D$17:$D$58, 0))), "", INDEX($F$17:$F$58, MATCH(B23, $D$17:$D$58, 0)))</f>
        <v>2.5</v>
      </c>
      <c r="C25" s="13"/>
      <c r="D25" s="4" t="s">
        <v>11</v>
      </c>
      <c r="E25" s="5">
        <v>6</v>
      </c>
      <c r="F25" s="5">
        <v>2.5</v>
      </c>
      <c r="G25" s="5">
        <v>5</v>
      </c>
      <c r="H25" s="5">
        <v>50</v>
      </c>
      <c r="I25" s="5">
        <v>50</v>
      </c>
      <c r="J25" s="5">
        <v>50</v>
      </c>
    </row>
    <row r="26" spans="1:11">
      <c r="A26" s="8" t="s">
        <v>79</v>
      </c>
      <c r="B26" s="33">
        <f>IF(OR(B23="", ISNA(MATCH(B23, $D$17:$D$58, 0))), "", INDEX($G$17:$G$58, MATCH(B23, $D$17:$D$58, 0)))</f>
        <v>5</v>
      </c>
      <c r="C26" s="13"/>
      <c r="D26" s="18" t="s">
        <v>39</v>
      </c>
      <c r="E26" s="6">
        <v>4.5</v>
      </c>
      <c r="F26" s="6">
        <v>2.5</v>
      </c>
      <c r="G26" s="6">
        <v>4</v>
      </c>
      <c r="H26" s="6">
        <v>15</v>
      </c>
      <c r="I26" s="6">
        <v>10.5</v>
      </c>
      <c r="J26" s="6" t="s">
        <v>51</v>
      </c>
    </row>
    <row r="27" spans="1:11">
      <c r="A27" s="8" t="s">
        <v>59</v>
      </c>
      <c r="B27" s="33" t="str">
        <f>IF(OR(B22="",B23="",ISNA(MATCH(B23,$D$17:$D$58,0))),"",IF(INDEX(IF(B22="SDC-1",$H$17:$H$58,IF(B22="SDC-2",$I$17:$I$58,IF(B22="SDC-3",$J$17:$J$58,$H$17:$H$58))),MATCH(B23,$D$17:$D$58,0))="غیرمجاز","ارتفاع غیرمجاز",IF(B13&gt;INDEX(IF(B22="SDC-1",$H$17:$H$58,IF(B22="SDC-2",$I$17:$I$58,IF(B22="SDC-3",$J$17:$J$58,$H$17:$H$58))),MATCH(B23,$D$17:$D$58,0)),"ارتفاع غیرمجاز - حداکثر ارتفاع مجاز: "&amp;INDEX(IF(B22="SDC-1",$H$17:$H$58,IF(B22="SDC-2",$I$17:$I$58,IF(B22="SDC-3",$J$17:$J$58,$H$17:$H$58))),MATCH(B23,$D$17:$D$58,0)),"ارتفاع مجاز هست - حداکثر ارتفاع مجاز: "&amp;INDEX(IF(B22="SDC-1",$H$17:$H$58,IF(B22="SDC-2",$I$17:$I$58,IF(B22="SDC-3",$J$17:$J$58,$H$17:$H$58))),MATCH(B23,$D$17:$D$58,0)))))</f>
        <v>ارتفاع مجاز هست - حداکثر ارتفاع مجاز: 35</v>
      </c>
      <c r="C27" s="13"/>
      <c r="D27" s="4" t="s">
        <v>12</v>
      </c>
      <c r="E27" s="5">
        <v>4</v>
      </c>
      <c r="F27" s="5">
        <v>2.5</v>
      </c>
      <c r="G27" s="5">
        <v>3</v>
      </c>
      <c r="H27" s="5">
        <v>15</v>
      </c>
      <c r="I27" s="5">
        <v>10.5</v>
      </c>
      <c r="J27" s="5">
        <v>10.5</v>
      </c>
    </row>
    <row r="28" spans="1:11">
      <c r="A28" s="8" t="s">
        <v>60</v>
      </c>
      <c r="B28" s="33">
        <f>IF(AND(COUNT(B19, B21, B24, B29)=4, B24&lt;&gt;0), MAX(B19*B21/B24, B29), "")</f>
        <v>0.11509517485613104</v>
      </c>
      <c r="C28" s="13"/>
      <c r="D28" s="18" t="s">
        <v>40</v>
      </c>
      <c r="E28" s="6">
        <v>6</v>
      </c>
      <c r="F28" s="6">
        <v>2</v>
      </c>
      <c r="G28" s="6">
        <v>5</v>
      </c>
      <c r="H28" s="6">
        <v>50</v>
      </c>
      <c r="I28" s="6">
        <v>50</v>
      </c>
      <c r="J28" s="6">
        <v>50</v>
      </c>
    </row>
    <row r="29" spans="1:11">
      <c r="A29" s="8" t="s">
        <v>80</v>
      </c>
      <c r="B29" s="33">
        <f>IF(B2&gt;=0.6,
   MAX(0.044*B9*B21, 0.01, 0.5*B2*B21/B24),
   MAX(0.044*B9*B21, 0.01)
)</f>
        <v>4.9999999999999996E-2</v>
      </c>
      <c r="C29" s="13"/>
      <c r="D29" s="4" t="s">
        <v>16</v>
      </c>
      <c r="E29" s="5">
        <v>3.5</v>
      </c>
      <c r="F29" s="5">
        <v>2</v>
      </c>
      <c r="G29" s="5">
        <v>3.5</v>
      </c>
      <c r="H29" s="5">
        <v>15</v>
      </c>
      <c r="I29" s="5">
        <v>10.5</v>
      </c>
      <c r="J29" s="5" t="s">
        <v>51</v>
      </c>
    </row>
    <row r="30" spans="1:11">
      <c r="A30" s="8" t="s">
        <v>61</v>
      </c>
      <c r="B30" s="33">
        <f>IF(COUNT(B14,B15)&lt;&gt;2,"",IF(MIN(1.4*B14,B15)&lt;0.5,1,IF(MIN(1.4*B14,B15)&gt;2.5,2,0.75+0.5*MIN(1.4*B14,B15))))</f>
        <v>1.1265000000000001</v>
      </c>
      <c r="C30" s="13"/>
      <c r="D30" s="18" t="s">
        <v>41</v>
      </c>
      <c r="E30" s="6">
        <v>6.5</v>
      </c>
      <c r="F30" s="6">
        <v>2</v>
      </c>
      <c r="G30" s="6">
        <v>4</v>
      </c>
      <c r="H30" s="6">
        <v>50</v>
      </c>
      <c r="I30" s="6">
        <v>50</v>
      </c>
      <c r="J30" s="6">
        <v>50</v>
      </c>
    </row>
    <row r="31" spans="1:11">
      <c r="A31" s="35" t="s">
        <v>87</v>
      </c>
      <c r="B31" s="36" cm="1">
        <f t="array" ref="B31">IF(OR(COUNT($B$7)&lt;&gt;1,COUNTIF($E$59:$I$59,$B$4)=0),"",IF($B$7&gt;=$D$60,INDEX($E$60:$I$64,1,MATCH($B$4,$E$59:$I$59,0)),IF($B$7&lt;=$D$64,INDEX($E$60:$I$64,5,MATCH($B$4,$E$59:$I$59,0)),INDEX($E$60:$I$64,MATCH($B$7,$D$60:$D$64,-1),MATCH($B$4,$E$59:$I$59,0))+($B$7-INDEX($D$60:$D$64,MATCH($B$7,$D$60:$D$64,-1)))*(INDEX($E$60:$I$64,MATCH($B$7,$D$60:$D$64,-1)+1,MATCH($B$4,$E$59:$I$59,0))-INDEX($E$60:$I$64,MATCH($B$7,$D$60:$D$64,-1),MATCH($B$4,$E$59:$I$59,0)))/(INDEX($D$60:$D$64,MATCH($B$7,$D$60:$D$64,-1)+1)-INDEX($D$60:$D$64,MATCH($B$7,$D$60:$D$64,-1))))))</f>
        <v>1.1800000000000002</v>
      </c>
      <c r="C31" s="13"/>
      <c r="D31" s="4" t="s">
        <v>17</v>
      </c>
      <c r="E31" s="5">
        <v>6</v>
      </c>
      <c r="F31" s="5">
        <v>2</v>
      </c>
      <c r="G31" s="5">
        <v>4</v>
      </c>
      <c r="H31" s="5">
        <v>50</v>
      </c>
      <c r="I31" s="5">
        <v>50</v>
      </c>
      <c r="J31" s="5">
        <v>40</v>
      </c>
    </row>
    <row r="32" spans="1:11">
      <c r="A32" s="35" t="s">
        <v>90</v>
      </c>
      <c r="B32" s="36">
        <f>(IF(COUNT(B9,B10,B15,B16,B17,B18)&lt;&gt;6,"",IF(B15&lt;B16,IF(B16&lt;&gt;0,B9*(0.4+0.6*(B15/B16)),""),IF(B15&lt;=B17,B9,IF(B15&lt;=B18,IF(B15&lt;&gt;0,B10/B15,""),IF(B15&lt;&gt;0,B10*(B18/(B15^2)),""))))))*B21/B24</f>
        <v>0.11509517485613104</v>
      </c>
      <c r="C32" s="13"/>
      <c r="D32" s="18" t="s">
        <v>42</v>
      </c>
      <c r="E32" s="6">
        <v>6.5</v>
      </c>
      <c r="F32" s="6">
        <v>2.5</v>
      </c>
      <c r="G32" s="6">
        <v>5</v>
      </c>
      <c r="H32" s="6">
        <v>50</v>
      </c>
      <c r="I32" s="6">
        <v>50</v>
      </c>
      <c r="J32" s="6">
        <v>50</v>
      </c>
    </row>
    <row r="33" spans="1:10">
      <c r="A33" s="35" t="s">
        <v>91</v>
      </c>
      <c r="B33" s="36">
        <f>IF(COUNT(B15)&lt;&gt;1, "", IF(B15&lt;0.5, 1, IF(B15&gt;2.5, 2, 0.75+0.5*B15)))</f>
        <v>1.1265000000000001</v>
      </c>
      <c r="C33" s="13"/>
      <c r="D33" s="4" t="s">
        <v>18</v>
      </c>
      <c r="E33" s="5">
        <v>6</v>
      </c>
      <c r="F33" s="5">
        <v>2</v>
      </c>
      <c r="G33" s="5">
        <v>5.5</v>
      </c>
      <c r="H33" s="5">
        <v>50</v>
      </c>
      <c r="I33" s="5">
        <v>50</v>
      </c>
      <c r="J33" s="5">
        <v>50</v>
      </c>
    </row>
    <row r="34" spans="1:10">
      <c r="A34" s="35" t="s">
        <v>101</v>
      </c>
      <c r="B34" s="36">
        <f>IF(B21=1.4,0.01,IF(B21=1.2,IF(ISNUMBER(SEARCH("متوسط",B23)),0.0125,0.015),IF(B21=1,IF(ISNUMBER(SEARCH("متوسط",B23)),0.015,0.02),IF(B21=0.8,IF(ISNUMBER(SEARCH("متوسط",B23)),0.015,0.025),""))))</f>
        <v>1.4999999999999999E-2</v>
      </c>
      <c r="C34" s="13"/>
      <c r="D34" s="18" t="s">
        <v>19</v>
      </c>
      <c r="E34" s="6">
        <v>5</v>
      </c>
      <c r="F34" s="6">
        <v>2</v>
      </c>
      <c r="G34" s="6">
        <v>4.5</v>
      </c>
      <c r="H34" s="6">
        <v>50</v>
      </c>
      <c r="I34" s="6">
        <v>50</v>
      </c>
      <c r="J34" s="6">
        <v>50</v>
      </c>
    </row>
    <row r="35" spans="1:10">
      <c r="A35" s="7"/>
      <c r="B35" s="7"/>
      <c r="C35" s="13"/>
      <c r="D35" s="4" t="s">
        <v>20</v>
      </c>
      <c r="E35" s="5">
        <v>6.5</v>
      </c>
      <c r="F35" s="5">
        <v>2.5</v>
      </c>
      <c r="G35" s="5">
        <v>4</v>
      </c>
      <c r="H35" s="5">
        <v>50</v>
      </c>
      <c r="I35" s="5">
        <v>50</v>
      </c>
      <c r="J35" s="5">
        <v>50</v>
      </c>
    </row>
    <row r="36" spans="1:10">
      <c r="A36" s="7"/>
      <c r="B36" s="7"/>
      <c r="C36" s="13"/>
      <c r="D36" s="18" t="s">
        <v>21</v>
      </c>
      <c r="E36" s="6">
        <v>5.5</v>
      </c>
      <c r="F36" s="6">
        <v>2.5</v>
      </c>
      <c r="G36" s="6">
        <v>5</v>
      </c>
      <c r="H36" s="6">
        <v>50</v>
      </c>
      <c r="I36" s="6">
        <v>50</v>
      </c>
      <c r="J36" s="6">
        <v>50</v>
      </c>
    </row>
    <row r="37" spans="1:10">
      <c r="A37" s="7"/>
      <c r="B37" s="7"/>
      <c r="C37" s="13"/>
      <c r="D37" s="4" t="s">
        <v>22</v>
      </c>
      <c r="E37" s="5">
        <v>6.5</v>
      </c>
      <c r="F37" s="5">
        <v>3</v>
      </c>
      <c r="G37" s="5">
        <v>5.5</v>
      </c>
      <c r="H37" s="5">
        <v>100</v>
      </c>
      <c r="I37" s="5">
        <v>70</v>
      </c>
      <c r="J37" s="5">
        <v>50</v>
      </c>
    </row>
    <row r="38" spans="1:10">
      <c r="A38" s="7"/>
      <c r="B38" s="7"/>
      <c r="C38" s="13"/>
      <c r="D38" s="18" t="s">
        <v>43</v>
      </c>
      <c r="E38" s="6">
        <v>4.5</v>
      </c>
      <c r="F38" s="6">
        <v>3</v>
      </c>
      <c r="G38" s="6">
        <v>4.5</v>
      </c>
      <c r="H38" s="6">
        <v>21</v>
      </c>
      <c r="I38" s="6">
        <v>18</v>
      </c>
      <c r="J38" s="6" t="s">
        <v>51</v>
      </c>
    </row>
    <row r="39" spans="1:10">
      <c r="C39" s="13"/>
      <c r="D39" s="4" t="s">
        <v>44</v>
      </c>
      <c r="E39" s="5">
        <v>3</v>
      </c>
      <c r="F39" s="5">
        <v>3</v>
      </c>
      <c r="G39" s="5">
        <v>2.5</v>
      </c>
      <c r="H39" s="5">
        <v>10.5</v>
      </c>
      <c r="I39" s="5" t="s">
        <v>51</v>
      </c>
      <c r="J39" s="5" t="s">
        <v>51</v>
      </c>
    </row>
    <row r="40" spans="1:10">
      <c r="C40" s="13"/>
      <c r="D40" s="18" t="s">
        <v>23</v>
      </c>
      <c r="E40" s="6">
        <v>6.5</v>
      </c>
      <c r="F40" s="6">
        <v>3</v>
      </c>
      <c r="G40" s="6">
        <v>5.5</v>
      </c>
      <c r="H40" s="6">
        <v>120</v>
      </c>
      <c r="I40" s="6">
        <v>100</v>
      </c>
      <c r="J40" s="6">
        <v>80</v>
      </c>
    </row>
    <row r="41" spans="1:10">
      <c r="C41" s="13"/>
      <c r="D41" s="4" t="s">
        <v>45</v>
      </c>
      <c r="E41" s="5">
        <v>4.5</v>
      </c>
      <c r="F41" s="5">
        <v>3</v>
      </c>
      <c r="G41" s="5">
        <v>4.5</v>
      </c>
      <c r="H41" s="5">
        <v>28</v>
      </c>
      <c r="I41" s="5">
        <v>21</v>
      </c>
      <c r="J41" s="5" t="s">
        <v>51</v>
      </c>
    </row>
    <row r="42" spans="1:10">
      <c r="C42" s="13"/>
      <c r="D42" s="18" t="s">
        <v>46</v>
      </c>
      <c r="E42" s="6">
        <v>3.5</v>
      </c>
      <c r="F42" s="6">
        <v>3</v>
      </c>
      <c r="G42" s="6">
        <v>3</v>
      </c>
      <c r="H42" s="6">
        <v>10.5</v>
      </c>
      <c r="I42" s="6" t="s">
        <v>51</v>
      </c>
      <c r="J42" s="6" t="s">
        <v>51</v>
      </c>
    </row>
    <row r="43" spans="1:10">
      <c r="C43" s="13"/>
      <c r="D43" s="4" t="s">
        <v>24</v>
      </c>
      <c r="E43" s="5">
        <v>6</v>
      </c>
      <c r="F43" s="5">
        <v>3</v>
      </c>
      <c r="G43" s="5">
        <v>5</v>
      </c>
      <c r="H43" s="5">
        <v>50</v>
      </c>
      <c r="I43" s="5">
        <v>35</v>
      </c>
      <c r="J43" s="5">
        <v>35</v>
      </c>
    </row>
    <row r="44" spans="1:10">
      <c r="C44" s="13"/>
      <c r="D44" s="18" t="s">
        <v>25</v>
      </c>
      <c r="E44" s="6">
        <v>6.5</v>
      </c>
      <c r="F44" s="6">
        <v>3</v>
      </c>
      <c r="G44" s="6">
        <v>5.5</v>
      </c>
      <c r="H44" s="6">
        <v>120</v>
      </c>
      <c r="I44" s="6">
        <v>100</v>
      </c>
      <c r="J44" s="6">
        <v>70</v>
      </c>
    </row>
    <row r="45" spans="1:10">
      <c r="C45" s="13"/>
      <c r="D45" s="4" t="s">
        <v>47</v>
      </c>
      <c r="E45" s="5">
        <v>7.5</v>
      </c>
      <c r="F45" s="5">
        <v>3</v>
      </c>
      <c r="G45" s="5">
        <v>7.5</v>
      </c>
      <c r="H45" s="5">
        <v>200</v>
      </c>
      <c r="I45" s="5">
        <v>200</v>
      </c>
      <c r="J45" s="5">
        <v>200</v>
      </c>
    </row>
    <row r="46" spans="1:10">
      <c r="C46" s="13"/>
      <c r="D46" s="18" t="s">
        <v>26</v>
      </c>
      <c r="E46" s="6">
        <v>7</v>
      </c>
      <c r="F46" s="6">
        <v>2.5</v>
      </c>
      <c r="G46" s="6">
        <v>5.5</v>
      </c>
      <c r="H46" s="6">
        <v>200</v>
      </c>
      <c r="I46" s="6">
        <v>200</v>
      </c>
      <c r="J46" s="6">
        <v>200</v>
      </c>
    </row>
    <row r="47" spans="1:10">
      <c r="C47" s="13"/>
      <c r="D47" s="4" t="s">
        <v>27</v>
      </c>
      <c r="E47" s="5">
        <v>7</v>
      </c>
      <c r="F47" s="5">
        <v>2.5</v>
      </c>
      <c r="G47" s="5">
        <v>5.5</v>
      </c>
      <c r="H47" s="5">
        <v>200</v>
      </c>
      <c r="I47" s="5">
        <v>200</v>
      </c>
      <c r="J47" s="5">
        <v>200</v>
      </c>
    </row>
    <row r="48" spans="1:10">
      <c r="C48" s="13"/>
      <c r="D48" s="18" t="s">
        <v>28</v>
      </c>
      <c r="E48" s="6">
        <v>7.5</v>
      </c>
      <c r="F48" s="6">
        <v>2.5</v>
      </c>
      <c r="G48" s="6">
        <v>4</v>
      </c>
      <c r="H48" s="6">
        <v>200</v>
      </c>
      <c r="I48" s="6">
        <v>200</v>
      </c>
      <c r="J48" s="6">
        <v>200</v>
      </c>
    </row>
    <row r="49" spans="3:11" ht="36.6">
      <c r="C49" s="13"/>
      <c r="D49" s="4" t="s">
        <v>29</v>
      </c>
      <c r="E49" s="5">
        <v>7</v>
      </c>
      <c r="F49" s="5">
        <v>2.5</v>
      </c>
      <c r="G49" s="5">
        <v>4</v>
      </c>
      <c r="H49" s="5">
        <v>200</v>
      </c>
      <c r="I49" s="5">
        <v>200</v>
      </c>
      <c r="J49" s="5">
        <v>200</v>
      </c>
    </row>
    <row r="50" spans="3:11">
      <c r="C50" s="13"/>
      <c r="D50" s="18" t="s">
        <v>30</v>
      </c>
      <c r="E50" s="6">
        <v>7</v>
      </c>
      <c r="F50" s="6">
        <v>2.5</v>
      </c>
      <c r="G50" s="6">
        <v>5</v>
      </c>
      <c r="H50" s="6">
        <v>200</v>
      </c>
      <c r="I50" s="6">
        <v>200</v>
      </c>
      <c r="J50" s="6">
        <v>200</v>
      </c>
    </row>
    <row r="51" spans="3:11">
      <c r="C51" s="13"/>
      <c r="D51" s="4" t="s">
        <v>31</v>
      </c>
      <c r="E51" s="5">
        <v>7</v>
      </c>
      <c r="F51" s="5">
        <v>2.5</v>
      </c>
      <c r="G51" s="5">
        <v>6</v>
      </c>
      <c r="H51" s="5">
        <v>200</v>
      </c>
      <c r="I51" s="5">
        <v>200</v>
      </c>
      <c r="J51" s="5">
        <v>200</v>
      </c>
    </row>
    <row r="52" spans="3:11">
      <c r="C52" s="13"/>
      <c r="D52" s="18" t="s">
        <v>32</v>
      </c>
      <c r="E52" s="6">
        <v>6</v>
      </c>
      <c r="F52" s="6">
        <v>2.5</v>
      </c>
      <c r="G52" s="6">
        <v>5</v>
      </c>
      <c r="H52" s="6">
        <v>50</v>
      </c>
      <c r="I52" s="6">
        <v>35</v>
      </c>
      <c r="J52" s="6">
        <v>21</v>
      </c>
    </row>
    <row r="53" spans="3:11">
      <c r="C53" s="13"/>
      <c r="D53" s="4" t="s">
        <v>33</v>
      </c>
      <c r="E53" s="5">
        <v>6</v>
      </c>
      <c r="F53" s="5">
        <v>2.5</v>
      </c>
      <c r="G53" s="5">
        <v>5</v>
      </c>
      <c r="H53" s="5">
        <v>50</v>
      </c>
      <c r="I53" s="5">
        <v>35</v>
      </c>
      <c r="J53" s="5">
        <v>21</v>
      </c>
    </row>
    <row r="54" spans="3:11">
      <c r="C54" s="13"/>
      <c r="D54" s="18" t="s">
        <v>34</v>
      </c>
      <c r="E54" s="6">
        <v>6</v>
      </c>
      <c r="F54" s="6">
        <v>2.5</v>
      </c>
      <c r="G54" s="6">
        <v>5</v>
      </c>
      <c r="H54" s="6">
        <v>200</v>
      </c>
      <c r="I54" s="6">
        <v>200</v>
      </c>
      <c r="J54" s="6">
        <v>200</v>
      </c>
    </row>
    <row r="55" spans="3:11">
      <c r="C55" s="13"/>
      <c r="D55" s="4" t="s">
        <v>35</v>
      </c>
      <c r="E55" s="5">
        <v>7</v>
      </c>
      <c r="F55" s="5">
        <v>2.5</v>
      </c>
      <c r="G55" s="5">
        <v>4</v>
      </c>
      <c r="H55" s="5">
        <v>200</v>
      </c>
      <c r="I55" s="5">
        <v>200</v>
      </c>
      <c r="J55" s="5">
        <v>200</v>
      </c>
    </row>
    <row r="56" spans="3:11">
      <c r="C56" s="13"/>
      <c r="D56" s="18" t="s">
        <v>36</v>
      </c>
      <c r="E56" s="6">
        <v>7</v>
      </c>
      <c r="F56" s="6">
        <v>2.5</v>
      </c>
      <c r="G56" s="6">
        <v>6</v>
      </c>
      <c r="H56" s="6">
        <v>200</v>
      </c>
      <c r="I56" s="6">
        <v>200</v>
      </c>
      <c r="J56" s="6">
        <v>200</v>
      </c>
    </row>
    <row r="57" spans="3:11">
      <c r="D57" s="4" t="s">
        <v>37</v>
      </c>
      <c r="E57" s="5">
        <v>5</v>
      </c>
      <c r="F57" s="5">
        <v>2.5</v>
      </c>
      <c r="G57" s="5">
        <v>4.5</v>
      </c>
      <c r="H57" s="5">
        <v>35</v>
      </c>
      <c r="I57" s="5">
        <v>28</v>
      </c>
      <c r="J57" s="5">
        <v>15</v>
      </c>
    </row>
    <row r="58" spans="3:11">
      <c r="D58" s="18" t="s">
        <v>85</v>
      </c>
      <c r="E58" s="6">
        <v>2</v>
      </c>
      <c r="F58" s="6">
        <v>1.5</v>
      </c>
      <c r="G58" s="6">
        <v>2</v>
      </c>
      <c r="H58" s="6">
        <v>10.5</v>
      </c>
      <c r="I58" s="6">
        <v>10.5</v>
      </c>
      <c r="J58" s="6">
        <v>10.5</v>
      </c>
    </row>
    <row r="59" spans="3:11">
      <c r="D59" s="19" t="s">
        <v>86</v>
      </c>
      <c r="E59" s="19" t="s">
        <v>5</v>
      </c>
      <c r="F59" s="19" t="s">
        <v>1</v>
      </c>
      <c r="G59" s="19" t="s">
        <v>2</v>
      </c>
      <c r="H59" s="19" t="s">
        <v>3</v>
      </c>
      <c r="I59" s="19" t="s">
        <v>4</v>
      </c>
      <c r="K59" s="13"/>
    </row>
    <row r="60" spans="3:11">
      <c r="D60" s="19">
        <v>2</v>
      </c>
      <c r="E60" s="19">
        <v>1.1000000000000001</v>
      </c>
      <c r="F60" s="19">
        <v>1.3</v>
      </c>
      <c r="G60" s="19">
        <v>1.4</v>
      </c>
      <c r="H60" s="19">
        <v>1.5</v>
      </c>
      <c r="I60" s="19">
        <v>1.4</v>
      </c>
      <c r="J60" s="13"/>
      <c r="K60" s="13"/>
    </row>
    <row r="61" spans="3:11">
      <c r="D61" s="19">
        <v>1</v>
      </c>
      <c r="E61" s="19">
        <v>1</v>
      </c>
      <c r="F61" s="19">
        <v>1.1000000000000001</v>
      </c>
      <c r="G61" s="19">
        <v>1.2</v>
      </c>
      <c r="H61" s="19">
        <v>1.3</v>
      </c>
      <c r="I61" s="19">
        <v>1.2</v>
      </c>
      <c r="J61" s="13"/>
      <c r="K61" s="13"/>
    </row>
    <row r="62" spans="3:11">
      <c r="D62" s="19">
        <v>0.6</v>
      </c>
      <c r="E62" s="19">
        <v>0.95</v>
      </c>
      <c r="F62" s="19">
        <v>1</v>
      </c>
      <c r="G62" s="19">
        <v>1.05</v>
      </c>
      <c r="H62" s="19">
        <v>1.1000000000000001</v>
      </c>
      <c r="I62" s="19">
        <v>1.05</v>
      </c>
      <c r="J62" s="13"/>
      <c r="K62" s="13"/>
    </row>
    <row r="63" spans="3:11">
      <c r="D63" s="19">
        <v>0.3</v>
      </c>
      <c r="E63" s="19">
        <v>0.8</v>
      </c>
      <c r="F63" s="19">
        <v>0.8</v>
      </c>
      <c r="G63" s="19">
        <v>0.85</v>
      </c>
      <c r="H63" s="19">
        <v>0.9</v>
      </c>
      <c r="I63" s="19">
        <v>0.85</v>
      </c>
      <c r="J63" s="13"/>
      <c r="K63" s="13"/>
    </row>
    <row r="64" spans="3:11">
      <c r="D64" s="19">
        <v>0.2</v>
      </c>
      <c r="E64" s="19">
        <v>0.7</v>
      </c>
      <c r="F64" s="19">
        <v>0.7</v>
      </c>
      <c r="G64" s="19">
        <v>0.7</v>
      </c>
      <c r="H64" s="19">
        <v>0.7</v>
      </c>
      <c r="I64" s="19">
        <v>0.7</v>
      </c>
      <c r="J64" s="13"/>
      <c r="K64" s="13"/>
    </row>
    <row r="66" spans="9:9">
      <c r="I66" s="13"/>
    </row>
    <row r="67" spans="9:9">
      <c r="I67" s="13"/>
    </row>
    <row r="68" spans="9:9">
      <c r="I68" s="13"/>
    </row>
    <row r="69" spans="9:9">
      <c r="I69" s="13"/>
    </row>
  </sheetData>
  <sheetProtection algorithmName="SHA-512" hashValue="kUd1G09IczvhPCfn7AgjpIoO2xBiwuy3dTTGuQGOitgDrW2iIkmnCnISoVNzWfVts6NEacnDoQ7zcHacSvUwtA==" saltValue="m6m4hfjQB64jykdOF7VRtw==" spinCount="100000" sheet="1" objects="1" scenarios="1"/>
  <mergeCells count="1">
    <mergeCell ref="A1:E1"/>
  </mergeCells>
  <dataValidations count="5">
    <dataValidation type="list" allowBlank="1" showInputMessage="1" showErrorMessage="1" sqref="B4" xr:uid="{A11FC7F3-C6F7-4143-BAC8-CBCA7AF2C501}">
      <formula1>"I,II,III,IV,V"</formula1>
    </dataValidation>
    <dataValidation type="list" allowBlank="1" showInputMessage="1" showErrorMessage="1" sqref="B11" xr:uid="{551BD14D-147E-4E25-8D87-8D83E23211D0}">
      <formula1>"قاب خمشی فولادی و مختلط,قاب خمشی بتن آرمه,قاب مهاربندی واگرا در سیستم قاب ساختمانی یا دوگانه,قاب مهاربندی کمانش تاب در سیستم قاب ساختمانی یا دوگانه,سیستم کنسولی بتن آرمه,سیستم کنسولی فولادی,سایر سیستم ها"</formula1>
    </dataValidation>
    <dataValidation type="list" allowBlank="1" showInputMessage="1" showErrorMessage="1" sqref="B12" xr:uid="{8B2D9CA0-BCC0-44D4-8D5A-2EB769D56D22}">
      <formula1>"میانقاب ها مانعی در برابر حرکت جانبی قابها ایجاد نمایند,میانقاب ها مانعی در برابر حرکت جانبی قابها ایجاد ننمایند"</formula1>
    </dataValidation>
    <dataValidation type="list" allowBlank="1" showInputMessage="1" showErrorMessage="1" sqref="B20" xr:uid="{A5E37804-D921-457A-944A-308A297AB2BB}">
      <formula1>"اهمیت خیلی زیاد,اهمیت زیاد,اهمیت متوسط,اهمیت کم"</formula1>
    </dataValidation>
    <dataValidation type="list" allowBlank="1" showInputMessage="1" showErrorMessage="1" sqref="B23" xr:uid="{06D68D2A-6C1E-484B-921F-DBCBA3E2EF18}">
      <formula1>$D$17:$D$58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782A-0512-477F-8685-42946A70B47E}">
  <dimension ref="A1:B303"/>
  <sheetViews>
    <sheetView showGridLines="0" showRowColHeaders="0" workbookViewId="0">
      <selection activeCell="J8" sqref="J8"/>
    </sheetView>
  </sheetViews>
  <sheetFormatPr defaultRowHeight="22.8"/>
  <sheetData>
    <row r="1" spans="1:2" ht="24" thickTop="1" thickBot="1">
      <c r="A1" s="10" t="s">
        <v>62</v>
      </c>
      <c r="B1" s="10" t="s">
        <v>10</v>
      </c>
    </row>
    <row r="2" spans="1:2" ht="24" thickTop="1" thickBot="1">
      <c r="A2" s="10">
        <v>0</v>
      </c>
      <c r="B2" s="10">
        <f>IF(A2&lt;'ضریب زلزله'!$B$16, 'ضریب زلزله'!$B$9 * (0.4 + 0.6 * (A2 / 'ضریب زلزله'!$B$16)), IF(A2&lt;='ضریب زلزله'!$B$17, 'ضریب زلزله'!$B$9, IF(A2&lt;='ضریب زلزله'!$B$18, 'ضریب زلزله'!$B$10 / A2, 'ضریب زلزله'!$B$10 * ('ضریب زلزله'!$B$18 / (A2^2)))))</f>
        <v>0.37333333333333329</v>
      </c>
    </row>
    <row r="3" spans="1:2" ht="24" thickTop="1" thickBot="1">
      <c r="A3" s="10">
        <v>0.02</v>
      </c>
      <c r="B3" s="10">
        <f>IF(A3&lt;'ضریب زلزله'!$B$16, 'ضریب زلزله'!$B$9 * (0.4 + 0.6 * (A3 / 'ضریب زلزله'!$B$16)), IF(A3&lt;='ضریب زلزله'!$B$17, 'ضریب زلزله'!$B$9, IF(A3&lt;='ضریب زلزله'!$B$18, 'ضریب زلزله'!$B$10 / A3, 'ضریب زلزله'!$B$10 * ('ضریب زلزله'!$B$18 / (A3^2)))))</f>
        <v>0.47384615384615375</v>
      </c>
    </row>
    <row r="4" spans="1:2" ht="24" thickTop="1" thickBot="1">
      <c r="A4" s="10">
        <v>0.04</v>
      </c>
      <c r="B4" s="10">
        <f>IF(A4&lt;'ضریب زلزله'!$B$16, 'ضریب زلزله'!$B$9 * (0.4 + 0.6 * (A4 / 'ضریب زلزله'!$B$16)), IF(A4&lt;='ضریب زلزله'!$B$17, 'ضریب زلزله'!$B$9, IF(A4&lt;='ضریب زلزله'!$B$18, 'ضریب زلزله'!$B$10 / A4, 'ضریب زلزله'!$B$10 * ('ضریب زلزله'!$B$18 / (A4^2)))))</f>
        <v>0.57435897435897432</v>
      </c>
    </row>
    <row r="5" spans="1:2" ht="24" thickTop="1" thickBot="1">
      <c r="A5" s="10">
        <v>0.06</v>
      </c>
      <c r="B5" s="10">
        <f>IF(A5&lt;'ضریب زلزله'!$B$16, 'ضریب زلزله'!$B$9 * (0.4 + 0.6 * (A5 / 'ضریب زلزله'!$B$16)), IF(A5&lt;='ضریب زلزله'!$B$17, 'ضریب زلزله'!$B$9, IF(A5&lt;='ضریب زلزله'!$B$18, 'ضریب زلزله'!$B$10 / A5, 'ضریب زلزله'!$B$10 * ('ضریب زلزله'!$B$18 / (A5^2)))))</f>
        <v>0.67487179487179472</v>
      </c>
    </row>
    <row r="6" spans="1:2" ht="24" thickTop="1" thickBot="1">
      <c r="A6" s="10">
        <v>0.08</v>
      </c>
      <c r="B6" s="10">
        <f>IF(A6&lt;'ضریب زلزله'!$B$16, 'ضریب زلزله'!$B$9 * (0.4 + 0.6 * (A6 / 'ضریب زلزله'!$B$16)), IF(A6&lt;='ضریب زلزله'!$B$17, 'ضریب زلزله'!$B$9, IF(A6&lt;='ضریب زلزله'!$B$18, 'ضریب زلزله'!$B$10 / A6, 'ضریب زلزله'!$B$10 * ('ضریب زلزله'!$B$18 / (A6^2)))))</f>
        <v>0.77538461538461523</v>
      </c>
    </row>
    <row r="7" spans="1:2" ht="24" thickTop="1" thickBot="1">
      <c r="A7" s="10">
        <v>0.1</v>
      </c>
      <c r="B7" s="10">
        <f>IF(A7&lt;'ضریب زلزله'!$B$16, 'ضریب زلزله'!$B$9 * (0.4 + 0.6 * (A7 / 'ضریب زلزله'!$B$16)), IF(A7&lt;='ضریب زلزله'!$B$17, 'ضریب زلزله'!$B$9, IF(A7&lt;='ضریب زلزله'!$B$18, 'ضریب زلزله'!$B$10 / A7, 'ضریب زلزله'!$B$10 * ('ضریب زلزله'!$B$18 / (A7^2)))))</f>
        <v>0.87589743589743585</v>
      </c>
    </row>
    <row r="8" spans="1:2" ht="24" thickTop="1" thickBot="1">
      <c r="A8" s="10">
        <v>0.12</v>
      </c>
      <c r="B8" s="10">
        <f>IF(A8&lt;'ضریب زلزله'!$B$16, 'ضریب زلزله'!$B$9 * (0.4 + 0.6 * (A8 / 'ضریب زلزله'!$B$16)), IF(A8&lt;='ضریب زلزله'!$B$17, 'ضریب زلزله'!$B$9, IF(A8&lt;='ضریب زلزله'!$B$18, 'ضریب زلزله'!$B$10 / A8, 'ضریب زلزله'!$B$10 * ('ضریب زلزله'!$B$18 / (A8^2)))))</f>
        <v>0.93333333333333324</v>
      </c>
    </row>
    <row r="9" spans="1:2" ht="24" thickTop="1" thickBot="1">
      <c r="A9" s="10">
        <v>0.14000000000000001</v>
      </c>
      <c r="B9" s="10">
        <f>IF(A9&lt;'ضریب زلزله'!$B$16, 'ضریب زلزله'!$B$9 * (0.4 + 0.6 * (A9 / 'ضریب زلزله'!$B$16)), IF(A9&lt;='ضریب زلزله'!$B$17, 'ضریب زلزله'!$B$9, IF(A9&lt;='ضریب زلزله'!$B$18, 'ضریب زلزله'!$B$10 / A9, 'ضریب زلزله'!$B$10 * ('ضریب زلزله'!$B$18 / (A9^2)))))</f>
        <v>0.93333333333333324</v>
      </c>
    </row>
    <row r="10" spans="1:2" ht="24" thickTop="1" thickBot="1">
      <c r="A10" s="10">
        <v>0.16</v>
      </c>
      <c r="B10" s="10">
        <f>IF(A10&lt;'ضریب زلزله'!$B$16, 'ضریب زلزله'!$B$9 * (0.4 + 0.6 * (A10 / 'ضریب زلزله'!$B$16)), IF(A10&lt;='ضریب زلزله'!$B$17, 'ضریب زلزله'!$B$9, IF(A10&lt;='ضریب زلزله'!$B$18, 'ضریب زلزله'!$B$10 / A10, 'ضریب زلزله'!$B$10 * ('ضریب زلزله'!$B$18 / (A10^2)))))</f>
        <v>0.93333333333333324</v>
      </c>
    </row>
    <row r="11" spans="1:2" ht="24" thickTop="1" thickBot="1">
      <c r="A11" s="10">
        <v>0.18</v>
      </c>
      <c r="B11" s="10">
        <f>IF(A11&lt;'ضریب زلزله'!$B$16, 'ضریب زلزله'!$B$9 * (0.4 + 0.6 * (A11 / 'ضریب زلزله'!$B$16)), IF(A11&lt;='ضریب زلزله'!$B$17, 'ضریب زلزله'!$B$9, IF(A11&lt;='ضریب زلزله'!$B$18, 'ضریب زلزله'!$B$10 / A11, 'ضریب زلزله'!$B$10 * ('ضریب زلزله'!$B$18 / (A11^2)))))</f>
        <v>0.93333333333333324</v>
      </c>
    </row>
    <row r="12" spans="1:2" ht="24" thickTop="1" thickBot="1">
      <c r="A12" s="10">
        <v>0.2</v>
      </c>
      <c r="B12" s="10">
        <f>IF(A12&lt;'ضریب زلزله'!$B$16, 'ضریب زلزله'!$B$9 * (0.4 + 0.6 * (A12 / 'ضریب زلزله'!$B$16)), IF(A12&lt;='ضریب زلزله'!$B$17, 'ضریب زلزله'!$B$9, IF(A12&lt;='ضریب زلزله'!$B$18, 'ضریب زلزله'!$B$10 / A12, 'ضریب زلزله'!$B$10 * ('ضریب زلزله'!$B$18 / (A12^2)))))</f>
        <v>0.93333333333333324</v>
      </c>
    </row>
    <row r="13" spans="1:2" ht="24" thickTop="1" thickBot="1">
      <c r="A13" s="10">
        <v>0.22</v>
      </c>
      <c r="B13" s="10">
        <f>IF(A13&lt;'ضریب زلزله'!$B$16, 'ضریب زلزله'!$B$9 * (0.4 + 0.6 * (A13 / 'ضریب زلزله'!$B$16)), IF(A13&lt;='ضریب زلزله'!$B$17, 'ضریب زلزله'!$B$9, IF(A13&lt;='ضریب زلزله'!$B$18, 'ضریب زلزله'!$B$10 / A13, 'ضریب زلزله'!$B$10 * ('ضریب زلزله'!$B$18 / (A13^2)))))</f>
        <v>0.93333333333333324</v>
      </c>
    </row>
    <row r="14" spans="1:2" ht="24" thickTop="1" thickBot="1">
      <c r="A14" s="10">
        <v>0.24</v>
      </c>
      <c r="B14" s="10">
        <f>IF(A14&lt;'ضریب زلزله'!$B$16, 'ضریب زلزله'!$B$9 * (0.4 + 0.6 * (A14 / 'ضریب زلزله'!$B$16)), IF(A14&lt;='ضریب زلزله'!$B$17, 'ضریب زلزله'!$B$9, IF(A14&lt;='ضریب زلزله'!$B$18, 'ضریب زلزله'!$B$10 / A14, 'ضریب زلزله'!$B$10 * ('ضریب زلزله'!$B$18 / (A14^2)))))</f>
        <v>0.93333333333333324</v>
      </c>
    </row>
    <row r="15" spans="1:2" ht="24" thickTop="1" thickBot="1">
      <c r="A15" s="10">
        <v>0.26</v>
      </c>
      <c r="B15" s="10">
        <f>IF(A15&lt;'ضریب زلزله'!$B$16, 'ضریب زلزله'!$B$9 * (0.4 + 0.6 * (A15 / 'ضریب زلزله'!$B$16)), IF(A15&lt;='ضریب زلزله'!$B$17, 'ضریب زلزله'!$B$9, IF(A15&lt;='ضریب زلزله'!$B$18, 'ضریب زلزله'!$B$10 / A15, 'ضریب زلزله'!$B$10 * ('ضریب زلزله'!$B$18 / (A15^2)))))</f>
        <v>0.93333333333333324</v>
      </c>
    </row>
    <row r="16" spans="1:2" ht="24" thickTop="1" thickBot="1">
      <c r="A16" s="10">
        <v>0.28000000000000003</v>
      </c>
      <c r="B16" s="10">
        <f>IF(A16&lt;'ضریب زلزله'!$B$16, 'ضریب زلزله'!$B$9 * (0.4 + 0.6 * (A16 / 'ضریب زلزله'!$B$16)), IF(A16&lt;='ضریب زلزله'!$B$17, 'ضریب زلزله'!$B$9, IF(A16&lt;='ضریب زلزله'!$B$18, 'ضریب زلزله'!$B$10 / A16, 'ضریب زلزله'!$B$10 * ('ضریب زلزله'!$B$18 / (A16^2)))))</f>
        <v>0.93333333333333324</v>
      </c>
    </row>
    <row r="17" spans="1:2" ht="24" thickTop="1" thickBot="1">
      <c r="A17" s="10">
        <v>0.3</v>
      </c>
      <c r="B17" s="10">
        <f>IF(A17&lt;'ضریب زلزله'!$B$16, 'ضریب زلزله'!$B$9 * (0.4 + 0.6 * (A17 / 'ضریب زلزله'!$B$16)), IF(A17&lt;='ضریب زلزله'!$B$17, 'ضریب زلزله'!$B$9, IF(A17&lt;='ضریب زلزله'!$B$18, 'ضریب زلزله'!$B$10 / A17, 'ضریب زلزله'!$B$10 * ('ضریب زلزله'!$B$18 / (A17^2)))))</f>
        <v>0.93333333333333324</v>
      </c>
    </row>
    <row r="18" spans="1:2" ht="24" thickTop="1" thickBot="1">
      <c r="A18" s="10">
        <v>0.32</v>
      </c>
      <c r="B18" s="10">
        <f>IF(A18&lt;'ضریب زلزله'!$B$16, 'ضریب زلزله'!$B$9 * (0.4 + 0.6 * (A18 / 'ضریب زلزله'!$B$16)), IF(A18&lt;='ضریب زلزله'!$B$17, 'ضریب زلزله'!$B$9, IF(A18&lt;='ضریب زلزله'!$B$18, 'ضریب زلزله'!$B$10 / A18, 'ضریب زلزله'!$B$10 * ('ضریب زلزله'!$B$18 / (A18^2)))))</f>
        <v>0.93333333333333324</v>
      </c>
    </row>
    <row r="19" spans="1:2" ht="24" thickTop="1" thickBot="1">
      <c r="A19" s="10">
        <v>0.34</v>
      </c>
      <c r="B19" s="10">
        <f>IF(A19&lt;'ضریب زلزله'!$B$16, 'ضریب زلزله'!$B$9 * (0.4 + 0.6 * (A19 / 'ضریب زلزله'!$B$16)), IF(A19&lt;='ضریب زلزله'!$B$17, 'ضریب زلزله'!$B$9, IF(A19&lt;='ضریب زلزله'!$B$18, 'ضریب زلزله'!$B$10 / A19, 'ضریب زلزله'!$B$10 * ('ضریب زلزله'!$B$18 / (A19^2)))))</f>
        <v>0.93333333333333324</v>
      </c>
    </row>
    <row r="20" spans="1:2" ht="24" thickTop="1" thickBot="1">
      <c r="A20" s="10">
        <v>0.36</v>
      </c>
      <c r="B20" s="10">
        <f>IF(A20&lt;'ضریب زلزله'!$B$16, 'ضریب زلزله'!$B$9 * (0.4 + 0.6 * (A20 / 'ضریب زلزله'!$B$16)), IF(A20&lt;='ضریب زلزله'!$B$17, 'ضریب زلزله'!$B$9, IF(A20&lt;='ضریب زلزله'!$B$18, 'ضریب زلزله'!$B$10 / A20, 'ضریب زلزله'!$B$10 * ('ضریب زلزله'!$B$18 / (A20^2)))))</f>
        <v>0.93333333333333324</v>
      </c>
    </row>
    <row r="21" spans="1:2" ht="24" thickTop="1" thickBot="1">
      <c r="A21" s="10">
        <v>0.38</v>
      </c>
      <c r="B21" s="10">
        <f>IF(A21&lt;'ضریب زلزله'!$B$16, 'ضریب زلزله'!$B$9 * (0.4 + 0.6 * (A21 / 'ضریب زلزله'!$B$16)), IF(A21&lt;='ضریب زلزله'!$B$17, 'ضریب زلزله'!$B$9, IF(A21&lt;='ضریب زلزله'!$B$18, 'ضریب زلزله'!$B$10 / A21, 'ضریب زلزله'!$B$10 * ('ضریب زلزله'!$B$18 / (A21^2)))))</f>
        <v>0.93333333333333324</v>
      </c>
    </row>
    <row r="22" spans="1:2" ht="24" thickTop="1" thickBot="1">
      <c r="A22" s="10">
        <v>0.4</v>
      </c>
      <c r="B22" s="10">
        <f>IF(A22&lt;'ضریب زلزله'!$B$16, 'ضریب زلزله'!$B$9 * (0.4 + 0.6 * (A22 / 'ضریب زلزله'!$B$16)), IF(A22&lt;='ضریب زلزله'!$B$17, 'ضریب زلزله'!$B$9, IF(A22&lt;='ضریب زلزله'!$B$18, 'ضریب زلزله'!$B$10 / A22, 'ضریب زلزله'!$B$10 * ('ضریب زلزله'!$B$18 / (A22^2)))))</f>
        <v>0.93333333333333324</v>
      </c>
    </row>
    <row r="23" spans="1:2" ht="24" thickTop="1" thickBot="1">
      <c r="A23" s="10">
        <v>0.42</v>
      </c>
      <c r="B23" s="10">
        <f>IF(A23&lt;'ضریب زلزله'!$B$16, 'ضریب زلزله'!$B$9 * (0.4 + 0.6 * (A23 / 'ضریب زلزله'!$B$16)), IF(A23&lt;='ضریب زلزله'!$B$17, 'ضریب زلزله'!$B$9, IF(A23&lt;='ضریب زلزله'!$B$18, 'ضریب زلزله'!$B$10 / A23, 'ضریب زلزله'!$B$10 * ('ضریب زلزله'!$B$18 / (A23^2)))))</f>
        <v>0.93333333333333324</v>
      </c>
    </row>
    <row r="24" spans="1:2" ht="24" thickTop="1" thickBot="1">
      <c r="A24" s="10">
        <v>0.44</v>
      </c>
      <c r="B24" s="10">
        <f>IF(A24&lt;'ضریب زلزله'!$B$16, 'ضریب زلزله'!$B$9 * (0.4 + 0.6 * (A24 / 'ضریب زلزله'!$B$16)), IF(A24&lt;='ضریب زلزله'!$B$17, 'ضریب زلزله'!$B$9, IF(A24&lt;='ضریب زلزله'!$B$18, 'ضریب زلزله'!$B$10 / A24, 'ضریب زلزله'!$B$10 * ('ضریب زلزله'!$B$18 / (A24^2)))))</f>
        <v>0.93333333333333324</v>
      </c>
    </row>
    <row r="25" spans="1:2" ht="24" thickTop="1" thickBot="1">
      <c r="A25" s="10">
        <v>0.46</v>
      </c>
      <c r="B25" s="10">
        <f>IF(A25&lt;'ضریب زلزله'!$B$16, 'ضریب زلزله'!$B$9 * (0.4 + 0.6 * (A25 / 'ضریب زلزله'!$B$16)), IF(A25&lt;='ضریب زلزله'!$B$17, 'ضریب زلزله'!$B$9, IF(A25&lt;='ضریب زلزله'!$B$18, 'ضریب زلزله'!$B$10 / A25, 'ضریب زلزله'!$B$10 * ('ضریب زلزله'!$B$18 / (A25^2)))))</f>
        <v>0.93333333333333324</v>
      </c>
    </row>
    <row r="26" spans="1:2" ht="24" thickTop="1" thickBot="1">
      <c r="A26" s="10">
        <v>0.48</v>
      </c>
      <c r="B26" s="10">
        <f>IF(A26&lt;'ضریب زلزله'!$B$16, 'ضریب زلزله'!$B$9 * (0.4 + 0.6 * (A26 / 'ضریب زلزله'!$B$16)), IF(A26&lt;='ضریب زلزله'!$B$17, 'ضریب زلزله'!$B$9, IF(A26&lt;='ضریب زلزله'!$B$18, 'ضریب زلزله'!$B$10 / A26, 'ضریب زلزله'!$B$10 * ('ضریب زلزله'!$B$18 / (A26^2)))))</f>
        <v>0.93333333333333324</v>
      </c>
    </row>
    <row r="27" spans="1:2" ht="24" thickTop="1" thickBot="1">
      <c r="A27" s="10">
        <v>0.5</v>
      </c>
      <c r="B27" s="10">
        <f>IF(A27&lt;'ضریب زلزله'!$B$16, 'ضریب زلزله'!$B$9 * (0.4 + 0.6 * (A27 / 'ضریب زلزله'!$B$16)), IF(A27&lt;='ضریب زلزله'!$B$17, 'ضریب زلزله'!$B$9, IF(A27&lt;='ضریب زلزله'!$B$18, 'ضریب زلزله'!$B$10 / A27, 'ضریب زلزله'!$B$10 * ('ضریب زلزله'!$B$18 / (A27^2)))))</f>
        <v>0.93333333333333324</v>
      </c>
    </row>
    <row r="28" spans="1:2" ht="24" thickTop="1" thickBot="1">
      <c r="A28" s="10">
        <v>0.52</v>
      </c>
      <c r="B28" s="10">
        <f>IF(A28&lt;'ضریب زلزله'!$B$16, 'ضریب زلزله'!$B$9 * (0.4 + 0.6 * (A28 / 'ضریب زلزله'!$B$16)), IF(A28&lt;='ضریب زلزله'!$B$17, 'ضریب زلزله'!$B$9, IF(A28&lt;='ضریب زلزله'!$B$18, 'ضریب زلزله'!$B$10 / A28, 'ضریب زلزله'!$B$10 * ('ضریب زلزله'!$B$18 / (A28^2)))))</f>
        <v>0.93333333333333324</v>
      </c>
    </row>
    <row r="29" spans="1:2" ht="24" thickTop="1" thickBot="1">
      <c r="A29" s="10">
        <v>0.54</v>
      </c>
      <c r="B29" s="10">
        <f>IF(A29&lt;'ضریب زلزله'!$B$16, 'ضریب زلزله'!$B$9 * (0.4 + 0.6 * (A29 / 'ضریب زلزله'!$B$16)), IF(A29&lt;='ضریب زلزله'!$B$17, 'ضریب زلزله'!$B$9, IF(A29&lt;='ضریب زلزله'!$B$18, 'ضریب زلزله'!$B$10 / A29, 'ضریب زلزله'!$B$10 * ('ضریب زلزله'!$B$18 / (A29^2)))))</f>
        <v>0.93333333333333324</v>
      </c>
    </row>
    <row r="30" spans="1:2" ht="24" thickTop="1" thickBot="1">
      <c r="A30" s="10">
        <v>0.56000000000000005</v>
      </c>
      <c r="B30" s="10">
        <f>IF(A30&lt;'ضریب زلزله'!$B$16, 'ضریب زلزله'!$B$9 * (0.4 + 0.6 * (A30 / 'ضریب زلزله'!$B$16)), IF(A30&lt;='ضریب زلزله'!$B$17, 'ضریب زلزله'!$B$9, IF(A30&lt;='ضریب زلزله'!$B$18, 'ضریب زلزله'!$B$10 / A30, 'ضریب زلزله'!$B$10 * ('ضریب زلزله'!$B$18 / (A30^2)))))</f>
        <v>0.92857142857142849</v>
      </c>
    </row>
    <row r="31" spans="1:2" ht="24" thickTop="1" thickBot="1">
      <c r="A31" s="10">
        <v>0.57999999999999996</v>
      </c>
      <c r="B31" s="10">
        <f>IF(A31&lt;'ضریب زلزله'!$B$16, 'ضریب زلزله'!$B$9 * (0.4 + 0.6 * (A31 / 'ضریب زلزله'!$B$16)), IF(A31&lt;='ضریب زلزله'!$B$17, 'ضریب زلزله'!$B$9, IF(A31&lt;='ضریب زلزله'!$B$18, 'ضریب زلزله'!$B$10 / A31, 'ضریب زلزله'!$B$10 * ('ضریب زلزله'!$B$18 / (A31^2)))))</f>
        <v>0.89655172413793116</v>
      </c>
    </row>
    <row r="32" spans="1:2" ht="24" thickTop="1" thickBot="1">
      <c r="A32" s="10">
        <v>0.6</v>
      </c>
      <c r="B32" s="10">
        <f>IF(A32&lt;'ضریب زلزله'!$B$16, 'ضریب زلزله'!$B$9 * (0.4 + 0.6 * (A32 / 'ضریب زلزله'!$B$16)), IF(A32&lt;='ضریب زلزله'!$B$17, 'ضریب زلزله'!$B$9, IF(A32&lt;='ضریب زلزله'!$B$18, 'ضریب زلزله'!$B$10 / A32, 'ضریب زلزله'!$B$10 * ('ضریب زلزله'!$B$18 / (A32^2)))))</f>
        <v>0.8666666666666667</v>
      </c>
    </row>
    <row r="33" spans="1:2" ht="24" thickTop="1" thickBot="1">
      <c r="A33" s="10">
        <v>0.62</v>
      </c>
      <c r="B33" s="10">
        <f>IF(A33&lt;'ضریب زلزله'!$B$16, 'ضریب زلزله'!$B$9 * (0.4 + 0.6 * (A33 / 'ضریب زلزله'!$B$16)), IF(A33&lt;='ضریب زلزله'!$B$17, 'ضریب زلزله'!$B$9, IF(A33&lt;='ضریب زلزله'!$B$18, 'ضریب زلزله'!$B$10 / A33, 'ضریب زلزله'!$B$10 * ('ضریب زلزله'!$B$18 / (A33^2)))))</f>
        <v>0.83870967741935487</v>
      </c>
    </row>
    <row r="34" spans="1:2" ht="24" thickTop="1" thickBot="1">
      <c r="A34" s="10">
        <v>0.64</v>
      </c>
      <c r="B34" s="10">
        <f>IF(A34&lt;'ضریب زلزله'!$B$16, 'ضریب زلزله'!$B$9 * (0.4 + 0.6 * (A34 / 'ضریب زلزله'!$B$16)), IF(A34&lt;='ضریب زلزله'!$B$17, 'ضریب زلزله'!$B$9, IF(A34&lt;='ضریب زلزله'!$B$18, 'ضریب زلزله'!$B$10 / A34, 'ضریب زلزله'!$B$10 * ('ضریب زلزله'!$B$18 / (A34^2)))))</f>
        <v>0.8125</v>
      </c>
    </row>
    <row r="35" spans="1:2" ht="24" thickTop="1" thickBot="1">
      <c r="A35" s="10">
        <v>0.66</v>
      </c>
      <c r="B35" s="10">
        <f>IF(A35&lt;'ضریب زلزله'!$B$16, 'ضریب زلزله'!$B$9 * (0.4 + 0.6 * (A35 / 'ضریب زلزله'!$B$16)), IF(A35&lt;='ضریب زلزله'!$B$17, 'ضریب زلزله'!$B$9, IF(A35&lt;='ضریب زلزله'!$B$18, 'ضریب زلزله'!$B$10 / A35, 'ضریب زلزله'!$B$10 * ('ضریب زلزله'!$B$18 / (A35^2)))))</f>
        <v>0.78787878787878785</v>
      </c>
    </row>
    <row r="36" spans="1:2" ht="24" thickTop="1" thickBot="1">
      <c r="A36" s="10">
        <v>0.68</v>
      </c>
      <c r="B36" s="10">
        <f>IF(A36&lt;'ضریب زلزله'!$B$16, 'ضریب زلزله'!$B$9 * (0.4 + 0.6 * (A36 / 'ضریب زلزله'!$B$16)), IF(A36&lt;='ضریب زلزله'!$B$17, 'ضریب زلزله'!$B$9, IF(A36&lt;='ضریب زلزله'!$B$18, 'ضریب زلزله'!$B$10 / A36, 'ضریب زلزله'!$B$10 * ('ضریب زلزله'!$B$18 / (A36^2)))))</f>
        <v>0.76470588235294112</v>
      </c>
    </row>
    <row r="37" spans="1:2" ht="24" thickTop="1" thickBot="1">
      <c r="A37" s="10">
        <v>0.7</v>
      </c>
      <c r="B37" s="10">
        <f>IF(A37&lt;'ضریب زلزله'!$B$16, 'ضریب زلزله'!$B$9 * (0.4 + 0.6 * (A37 / 'ضریب زلزله'!$B$16)), IF(A37&lt;='ضریب زلزله'!$B$17, 'ضریب زلزله'!$B$9, IF(A37&lt;='ضریب زلزله'!$B$18, 'ضریب زلزله'!$B$10 / A37, 'ضریب زلزله'!$B$10 * ('ضریب زلزله'!$B$18 / (A37^2)))))</f>
        <v>0.74285714285714288</v>
      </c>
    </row>
    <row r="38" spans="1:2" ht="24" thickTop="1" thickBot="1">
      <c r="A38" s="10">
        <v>0.72</v>
      </c>
      <c r="B38" s="10">
        <f>IF(A38&lt;'ضریب زلزله'!$B$16, 'ضریب زلزله'!$B$9 * (0.4 + 0.6 * (A38 / 'ضریب زلزله'!$B$16)), IF(A38&lt;='ضریب زلزله'!$B$17, 'ضریب زلزله'!$B$9, IF(A38&lt;='ضریب زلزله'!$B$18, 'ضریب زلزله'!$B$10 / A38, 'ضریب زلزله'!$B$10 * ('ضریب زلزله'!$B$18 / (A38^2)))))</f>
        <v>0.72222222222222232</v>
      </c>
    </row>
    <row r="39" spans="1:2" ht="24" thickTop="1" thickBot="1">
      <c r="A39" s="10">
        <v>0.74</v>
      </c>
      <c r="B39" s="10">
        <f>IF(A39&lt;'ضریب زلزله'!$B$16, 'ضریب زلزله'!$B$9 * (0.4 + 0.6 * (A39 / 'ضریب زلزله'!$B$16)), IF(A39&lt;='ضریب زلزله'!$B$17, 'ضریب زلزله'!$B$9, IF(A39&lt;='ضریب زلزله'!$B$18, 'ضریب زلزله'!$B$10 / A39, 'ضریب زلزله'!$B$10 * ('ضریب زلزله'!$B$18 / (A39^2)))))</f>
        <v>0.70270270270270274</v>
      </c>
    </row>
    <row r="40" spans="1:2" ht="24" thickTop="1" thickBot="1">
      <c r="A40" s="10">
        <v>0.76</v>
      </c>
      <c r="B40" s="10">
        <f>IF(A40&lt;'ضریب زلزله'!$B$16, 'ضریب زلزله'!$B$9 * (0.4 + 0.6 * (A40 / 'ضریب زلزله'!$B$16)), IF(A40&lt;='ضریب زلزله'!$B$17, 'ضریب زلزله'!$B$9, IF(A40&lt;='ضریب زلزله'!$B$18, 'ضریب زلزله'!$B$10 / A40, 'ضریب زلزله'!$B$10 * ('ضریب زلزله'!$B$18 / (A40^2)))))</f>
        <v>0.68421052631578949</v>
      </c>
    </row>
    <row r="41" spans="1:2" ht="24" thickTop="1" thickBot="1">
      <c r="A41" s="10">
        <v>0.78</v>
      </c>
      <c r="B41" s="10">
        <f>IF(A41&lt;'ضریب زلزله'!$B$16, 'ضریب زلزله'!$B$9 * (0.4 + 0.6 * (A41 / 'ضریب زلزله'!$B$16)), IF(A41&lt;='ضریب زلزله'!$B$17, 'ضریب زلزله'!$B$9, IF(A41&lt;='ضریب زلزله'!$B$18, 'ضریب زلزله'!$B$10 / A41, 'ضریب زلزله'!$B$10 * ('ضریب زلزله'!$B$18 / (A41^2)))))</f>
        <v>0.66666666666666663</v>
      </c>
    </row>
    <row r="42" spans="1:2" ht="24" thickTop="1" thickBot="1">
      <c r="A42" s="10">
        <v>0.8</v>
      </c>
      <c r="B42" s="10">
        <f>IF(A42&lt;'ضریب زلزله'!$B$16, 'ضریب زلزله'!$B$9 * (0.4 + 0.6 * (A42 / 'ضریب زلزله'!$B$16)), IF(A42&lt;='ضریب زلزله'!$B$17, 'ضریب زلزله'!$B$9, IF(A42&lt;='ضریب زلزله'!$B$18, 'ضریب زلزله'!$B$10 / A42, 'ضریب زلزله'!$B$10 * ('ضریب زلزله'!$B$18 / (A42^2)))))</f>
        <v>0.65</v>
      </c>
    </row>
    <row r="43" spans="1:2" ht="24" thickTop="1" thickBot="1">
      <c r="A43" s="10">
        <v>0.82</v>
      </c>
      <c r="B43" s="10">
        <f>IF(A43&lt;'ضریب زلزله'!$B$16, 'ضریب زلزله'!$B$9 * (0.4 + 0.6 * (A43 / 'ضریب زلزله'!$B$16)), IF(A43&lt;='ضریب زلزله'!$B$17, 'ضریب زلزله'!$B$9, IF(A43&lt;='ضریب زلزله'!$B$18, 'ضریب زلزله'!$B$10 / A43, 'ضریب زلزله'!$B$10 * ('ضریب زلزله'!$B$18 / (A43^2)))))</f>
        <v>0.63414634146341464</v>
      </c>
    </row>
    <row r="44" spans="1:2" ht="24" thickTop="1" thickBot="1">
      <c r="A44" s="10">
        <v>0.84</v>
      </c>
      <c r="B44" s="10">
        <f>IF(A44&lt;'ضریب زلزله'!$B$16, 'ضریب زلزله'!$B$9 * (0.4 + 0.6 * (A44 / 'ضریب زلزله'!$B$16)), IF(A44&lt;='ضریب زلزله'!$B$17, 'ضریب زلزله'!$B$9, IF(A44&lt;='ضریب زلزله'!$B$18, 'ضریب زلزله'!$B$10 / A44, 'ضریب زلزله'!$B$10 * ('ضریب زلزله'!$B$18 / (A44^2)))))</f>
        <v>0.61904761904761907</v>
      </c>
    </row>
    <row r="45" spans="1:2" ht="24" thickTop="1" thickBot="1">
      <c r="A45" s="10">
        <v>0.86</v>
      </c>
      <c r="B45" s="10">
        <f>IF(A45&lt;'ضریب زلزله'!$B$16, 'ضریب زلزله'!$B$9 * (0.4 + 0.6 * (A45 / 'ضریب زلزله'!$B$16)), IF(A45&lt;='ضریب زلزله'!$B$17, 'ضریب زلزله'!$B$9, IF(A45&lt;='ضریب زلزله'!$B$18, 'ضریب زلزله'!$B$10 / A45, 'ضریب زلزله'!$B$10 * ('ضریب زلزله'!$B$18 / (A45^2)))))</f>
        <v>0.60465116279069775</v>
      </c>
    </row>
    <row r="46" spans="1:2" ht="24" thickTop="1" thickBot="1">
      <c r="A46" s="10">
        <v>0.88</v>
      </c>
      <c r="B46" s="10">
        <f>IF(A46&lt;'ضریب زلزله'!$B$16, 'ضریب زلزله'!$B$9 * (0.4 + 0.6 * (A46 / 'ضریب زلزله'!$B$16)), IF(A46&lt;='ضریب زلزله'!$B$17, 'ضریب زلزله'!$B$9, IF(A46&lt;='ضریب زلزله'!$B$18, 'ضریب زلزله'!$B$10 / A46, 'ضریب زلزله'!$B$10 * ('ضریب زلزله'!$B$18 / (A46^2)))))</f>
        <v>0.59090909090909094</v>
      </c>
    </row>
    <row r="47" spans="1:2" ht="24" thickTop="1" thickBot="1">
      <c r="A47" s="10">
        <v>0.9</v>
      </c>
      <c r="B47" s="10">
        <f>IF(A47&lt;'ضریب زلزله'!$B$16, 'ضریب زلزله'!$B$9 * (0.4 + 0.6 * (A47 / 'ضریب زلزله'!$B$16)), IF(A47&lt;='ضریب زلزله'!$B$17, 'ضریب زلزله'!$B$9, IF(A47&lt;='ضریب زلزله'!$B$18, 'ضریب زلزله'!$B$10 / A47, 'ضریب زلزله'!$B$10 * ('ضریب زلزله'!$B$18 / (A47^2)))))</f>
        <v>0.57777777777777783</v>
      </c>
    </row>
    <row r="48" spans="1:2" ht="24" thickTop="1" thickBot="1">
      <c r="A48" s="10">
        <v>0.92</v>
      </c>
      <c r="B48" s="10">
        <f>IF(A48&lt;'ضریب زلزله'!$B$16, 'ضریب زلزله'!$B$9 * (0.4 + 0.6 * (A48 / 'ضریب زلزله'!$B$16)), IF(A48&lt;='ضریب زلزله'!$B$17, 'ضریب زلزله'!$B$9, IF(A48&lt;='ضریب زلزله'!$B$18, 'ضریب زلزله'!$B$10 / A48, 'ضریب زلزله'!$B$10 * ('ضریب زلزله'!$B$18 / (A48^2)))))</f>
        <v>0.56521739130434778</v>
      </c>
    </row>
    <row r="49" spans="1:2" ht="24" thickTop="1" thickBot="1">
      <c r="A49" s="10">
        <v>0.94</v>
      </c>
      <c r="B49" s="10">
        <f>IF(A49&lt;'ضریب زلزله'!$B$16, 'ضریب زلزله'!$B$9 * (0.4 + 0.6 * (A49 / 'ضریب زلزله'!$B$16)), IF(A49&lt;='ضریب زلزله'!$B$17, 'ضریب زلزله'!$B$9, IF(A49&lt;='ضریب زلزله'!$B$18, 'ضریب زلزله'!$B$10 / A49, 'ضریب زلزله'!$B$10 * ('ضریب زلزله'!$B$18 / (A49^2)))))</f>
        <v>0.55319148936170215</v>
      </c>
    </row>
    <row r="50" spans="1:2" ht="24" thickTop="1" thickBot="1">
      <c r="A50" s="10">
        <v>0.96</v>
      </c>
      <c r="B50" s="10">
        <f>IF(A50&lt;'ضریب زلزله'!$B$16, 'ضریب زلزله'!$B$9 * (0.4 + 0.6 * (A50 / 'ضریب زلزله'!$B$16)), IF(A50&lt;='ضریب زلزله'!$B$17, 'ضریب زلزله'!$B$9, IF(A50&lt;='ضریب زلزله'!$B$18, 'ضریب زلزله'!$B$10 / A50, 'ضریب زلزله'!$B$10 * ('ضریب زلزله'!$B$18 / (A50^2)))))</f>
        <v>0.54166666666666674</v>
      </c>
    </row>
    <row r="51" spans="1:2" ht="24" thickTop="1" thickBot="1">
      <c r="A51" s="10">
        <v>0.98</v>
      </c>
      <c r="B51" s="10">
        <f>IF(A51&lt;'ضریب زلزله'!$B$16, 'ضریب زلزله'!$B$9 * (0.4 + 0.6 * (A51 / 'ضریب زلزله'!$B$16)), IF(A51&lt;='ضریب زلزله'!$B$17, 'ضریب زلزله'!$B$9, IF(A51&lt;='ضریب زلزله'!$B$18, 'ضریب زلزله'!$B$10 / A51, 'ضریب زلزله'!$B$10 * ('ضریب زلزله'!$B$18 / (A51^2)))))</f>
        <v>0.53061224489795922</v>
      </c>
    </row>
    <row r="52" spans="1:2" ht="24" thickTop="1" thickBot="1">
      <c r="A52" s="10">
        <v>1</v>
      </c>
      <c r="B52" s="10">
        <f>IF(A52&lt;'ضریب زلزله'!$B$16, 'ضریب زلزله'!$B$9 * (0.4 + 0.6 * (A52 / 'ضریب زلزله'!$B$16)), IF(A52&lt;='ضریب زلزله'!$B$17, 'ضریب زلزله'!$B$9, IF(A52&lt;='ضریب زلزله'!$B$18, 'ضریب زلزله'!$B$10 / A52, 'ضریب زلزله'!$B$10 * ('ضریب زلزله'!$B$18 / (A52^2)))))</f>
        <v>0.52</v>
      </c>
    </row>
    <row r="53" spans="1:2" ht="24" thickTop="1" thickBot="1">
      <c r="A53" s="10">
        <v>1.02</v>
      </c>
      <c r="B53" s="10">
        <f>IF(A53&lt;'ضریب زلزله'!$B$16, 'ضریب زلزله'!$B$9 * (0.4 + 0.6 * (A53 / 'ضریب زلزله'!$B$16)), IF(A53&lt;='ضریب زلزله'!$B$17, 'ضریب زلزله'!$B$9, IF(A53&lt;='ضریب زلزله'!$B$18, 'ضریب زلزله'!$B$10 / A53, 'ضریب زلزله'!$B$10 * ('ضریب زلزله'!$B$18 / (A53^2)))))</f>
        <v>0.50980392156862742</v>
      </c>
    </row>
    <row r="54" spans="1:2" ht="24" thickTop="1" thickBot="1">
      <c r="A54" s="10">
        <v>1.04</v>
      </c>
      <c r="B54" s="10">
        <f>IF(A54&lt;'ضریب زلزله'!$B$16, 'ضریب زلزله'!$B$9 * (0.4 + 0.6 * (A54 / 'ضریب زلزله'!$B$16)), IF(A54&lt;='ضریب زلزله'!$B$17, 'ضریب زلزله'!$B$9, IF(A54&lt;='ضریب زلزله'!$B$18, 'ضریب زلزله'!$B$10 / A54, 'ضریب زلزله'!$B$10 * ('ضریب زلزله'!$B$18 / (A54^2)))))</f>
        <v>0.5</v>
      </c>
    </row>
    <row r="55" spans="1:2" ht="24" thickTop="1" thickBot="1">
      <c r="A55" s="10">
        <v>1.06</v>
      </c>
      <c r="B55" s="10">
        <f>IF(A55&lt;'ضریب زلزله'!$B$16, 'ضریب زلزله'!$B$9 * (0.4 + 0.6 * (A55 / 'ضریب زلزله'!$B$16)), IF(A55&lt;='ضریب زلزله'!$B$17, 'ضریب زلزله'!$B$9, IF(A55&lt;='ضریب زلزله'!$B$18, 'ضریب زلزله'!$B$10 / A55, 'ضریب زلزله'!$B$10 * ('ضریب زلزله'!$B$18 / (A55^2)))))</f>
        <v>0.49056603773584906</v>
      </c>
    </row>
    <row r="56" spans="1:2" ht="24" thickTop="1" thickBot="1">
      <c r="A56" s="10">
        <v>1.08</v>
      </c>
      <c r="B56" s="10">
        <f>IF(A56&lt;'ضریب زلزله'!$B$16, 'ضریب زلزله'!$B$9 * (0.4 + 0.6 * (A56 / 'ضریب زلزله'!$B$16)), IF(A56&lt;='ضریب زلزله'!$B$17, 'ضریب زلزله'!$B$9, IF(A56&lt;='ضریب زلزله'!$B$18, 'ضریب زلزله'!$B$10 / A56, 'ضریب زلزله'!$B$10 * ('ضریب زلزله'!$B$18 / (A56^2)))))</f>
        <v>0.48148148148148145</v>
      </c>
    </row>
    <row r="57" spans="1:2" ht="24" thickTop="1" thickBot="1">
      <c r="A57" s="10">
        <v>1.1000000000000001</v>
      </c>
      <c r="B57" s="10">
        <f>IF(A57&lt;'ضریب زلزله'!$B$16, 'ضریب زلزله'!$B$9 * (0.4 + 0.6 * (A57 / 'ضریب زلزله'!$B$16)), IF(A57&lt;='ضریب زلزله'!$B$17, 'ضریب زلزله'!$B$9, IF(A57&lt;='ضریب زلزله'!$B$18, 'ضریب زلزله'!$B$10 / A57, 'ضریب زلزله'!$B$10 * ('ضریب زلزله'!$B$18 / (A57^2)))))</f>
        <v>0.47272727272727272</v>
      </c>
    </row>
    <row r="58" spans="1:2" ht="24" thickTop="1" thickBot="1">
      <c r="A58" s="10">
        <v>1.1200000000000001</v>
      </c>
      <c r="B58" s="10">
        <f>IF(A58&lt;'ضریب زلزله'!$B$16, 'ضریب زلزله'!$B$9 * (0.4 + 0.6 * (A58 / 'ضریب زلزله'!$B$16)), IF(A58&lt;='ضریب زلزله'!$B$17, 'ضریب زلزله'!$B$9, IF(A58&lt;='ضریب زلزله'!$B$18, 'ضریب زلزله'!$B$10 / A58, 'ضریب زلزله'!$B$10 * ('ضریب زلزله'!$B$18 / (A58^2)))))</f>
        <v>0.46428571428571425</v>
      </c>
    </row>
    <row r="59" spans="1:2" ht="24" thickTop="1" thickBot="1">
      <c r="A59" s="10">
        <v>1.1399999999999999</v>
      </c>
      <c r="B59" s="10">
        <f>IF(A59&lt;'ضریب زلزله'!$B$16, 'ضریب زلزله'!$B$9 * (0.4 + 0.6 * (A59 / 'ضریب زلزله'!$B$16)), IF(A59&lt;='ضریب زلزله'!$B$17, 'ضریب زلزله'!$B$9, IF(A59&lt;='ضریب زلزله'!$B$18, 'ضریب زلزله'!$B$10 / A59, 'ضریب زلزله'!$B$10 * ('ضریب زلزله'!$B$18 / (A59^2)))))</f>
        <v>0.45614035087719301</v>
      </c>
    </row>
    <row r="60" spans="1:2" ht="24" thickTop="1" thickBot="1">
      <c r="A60" s="10">
        <v>1.1599999999999999</v>
      </c>
      <c r="B60" s="10">
        <f>IF(A60&lt;'ضریب زلزله'!$B$16, 'ضریب زلزله'!$B$9 * (0.4 + 0.6 * (A60 / 'ضریب زلزله'!$B$16)), IF(A60&lt;='ضریب زلزله'!$B$17, 'ضریب زلزله'!$B$9, IF(A60&lt;='ضریب زلزله'!$B$18, 'ضریب زلزله'!$B$10 / A60, 'ضریب زلزله'!$B$10 * ('ضریب زلزله'!$B$18 / (A60^2)))))</f>
        <v>0.44827586206896558</v>
      </c>
    </row>
    <row r="61" spans="1:2" ht="24" thickTop="1" thickBot="1">
      <c r="A61" s="10">
        <v>1.18</v>
      </c>
      <c r="B61" s="10">
        <f>IF(A61&lt;'ضریب زلزله'!$B$16, 'ضریب زلزله'!$B$9 * (0.4 + 0.6 * (A61 / 'ضریب زلزله'!$B$16)), IF(A61&lt;='ضریب زلزله'!$B$17, 'ضریب زلزله'!$B$9, IF(A61&lt;='ضریب زلزله'!$B$18, 'ضریب زلزله'!$B$10 / A61, 'ضریب زلزله'!$B$10 * ('ضریب زلزله'!$B$18 / (A61^2)))))</f>
        <v>0.44067796610169496</v>
      </c>
    </row>
    <row r="62" spans="1:2" ht="24" thickTop="1" thickBot="1">
      <c r="A62" s="10">
        <v>1.2</v>
      </c>
      <c r="B62" s="10">
        <f>IF(A62&lt;'ضریب زلزله'!$B$16, 'ضریب زلزله'!$B$9 * (0.4 + 0.6 * (A62 / 'ضریب زلزله'!$B$16)), IF(A62&lt;='ضریب زلزله'!$B$17, 'ضریب زلزله'!$B$9, IF(A62&lt;='ضریب زلزله'!$B$18, 'ضریب زلزله'!$B$10 / A62, 'ضریب زلزله'!$B$10 * ('ضریب زلزله'!$B$18 / (A62^2)))))</f>
        <v>0.43333333333333335</v>
      </c>
    </row>
    <row r="63" spans="1:2" ht="24" thickTop="1" thickBot="1">
      <c r="A63" s="10">
        <v>1.22</v>
      </c>
      <c r="B63" s="10">
        <f>IF(A63&lt;'ضریب زلزله'!$B$16, 'ضریب زلزله'!$B$9 * (0.4 + 0.6 * (A63 / 'ضریب زلزله'!$B$16)), IF(A63&lt;='ضریب زلزله'!$B$17, 'ضریب زلزله'!$B$9, IF(A63&lt;='ضریب زلزله'!$B$18, 'ضریب زلزله'!$B$10 / A63, 'ضریب زلزله'!$B$10 * ('ضریب زلزله'!$B$18 / (A63^2)))))</f>
        <v>0.42622950819672134</v>
      </c>
    </row>
    <row r="64" spans="1:2" ht="24" thickTop="1" thickBot="1">
      <c r="A64" s="10">
        <v>1.24</v>
      </c>
      <c r="B64" s="10">
        <f>IF(A64&lt;'ضریب زلزله'!$B$16, 'ضریب زلزله'!$B$9 * (0.4 + 0.6 * (A64 / 'ضریب زلزله'!$B$16)), IF(A64&lt;='ضریب زلزله'!$B$17, 'ضریب زلزله'!$B$9, IF(A64&lt;='ضریب زلزله'!$B$18, 'ضریب زلزله'!$B$10 / A64, 'ضریب زلزله'!$B$10 * ('ضریب زلزله'!$B$18 / (A64^2)))))</f>
        <v>0.41935483870967744</v>
      </c>
    </row>
    <row r="65" spans="1:2" ht="24" thickTop="1" thickBot="1">
      <c r="A65" s="10">
        <v>1.26</v>
      </c>
      <c r="B65" s="10">
        <f>IF(A65&lt;'ضریب زلزله'!$B$16, 'ضریب زلزله'!$B$9 * (0.4 + 0.6 * (A65 / 'ضریب زلزله'!$B$16)), IF(A65&lt;='ضریب زلزله'!$B$17, 'ضریب زلزله'!$B$9, IF(A65&lt;='ضریب زلزله'!$B$18, 'ضریب زلزله'!$B$10 / A65, 'ضریب زلزله'!$B$10 * ('ضریب زلزله'!$B$18 / (A65^2)))))</f>
        <v>0.41269841269841273</v>
      </c>
    </row>
    <row r="66" spans="1:2" ht="24" thickTop="1" thickBot="1">
      <c r="A66" s="10">
        <v>1.28</v>
      </c>
      <c r="B66" s="10">
        <f>IF(A66&lt;'ضریب زلزله'!$B$16, 'ضریب زلزله'!$B$9 * (0.4 + 0.6 * (A66 / 'ضریب زلزله'!$B$16)), IF(A66&lt;='ضریب زلزله'!$B$17, 'ضریب زلزله'!$B$9, IF(A66&lt;='ضریب زلزله'!$B$18, 'ضریب زلزله'!$B$10 / A66, 'ضریب زلزله'!$B$10 * ('ضریب زلزله'!$B$18 / (A66^2)))))</f>
        <v>0.40625</v>
      </c>
    </row>
    <row r="67" spans="1:2" ht="24" thickTop="1" thickBot="1">
      <c r="A67" s="10">
        <v>1.3</v>
      </c>
      <c r="B67" s="10">
        <f>IF(A67&lt;'ضریب زلزله'!$B$16, 'ضریب زلزله'!$B$9 * (0.4 + 0.6 * (A67 / 'ضریب زلزله'!$B$16)), IF(A67&lt;='ضریب زلزله'!$B$17, 'ضریب زلزله'!$B$9, IF(A67&lt;='ضریب زلزله'!$B$18, 'ضریب زلزله'!$B$10 / A67, 'ضریب زلزله'!$B$10 * ('ضریب زلزله'!$B$18 / (A67^2)))))</f>
        <v>0.4</v>
      </c>
    </row>
    <row r="68" spans="1:2" ht="24" thickTop="1" thickBot="1">
      <c r="A68" s="10">
        <v>1.32</v>
      </c>
      <c r="B68" s="10">
        <f>IF(A68&lt;'ضریب زلزله'!$B$16, 'ضریب زلزله'!$B$9 * (0.4 + 0.6 * (A68 / 'ضریب زلزله'!$B$16)), IF(A68&lt;='ضریب زلزله'!$B$17, 'ضریب زلزله'!$B$9, IF(A68&lt;='ضریب زلزله'!$B$18, 'ضریب زلزله'!$B$10 / A68, 'ضریب زلزله'!$B$10 * ('ضریب زلزله'!$B$18 / (A68^2)))))</f>
        <v>0.39393939393939392</v>
      </c>
    </row>
    <row r="69" spans="1:2" ht="24" thickTop="1" thickBot="1">
      <c r="A69" s="10">
        <v>1.34</v>
      </c>
      <c r="B69" s="10">
        <f>IF(A69&lt;'ضریب زلزله'!$B$16, 'ضریب زلزله'!$B$9 * (0.4 + 0.6 * (A69 / 'ضریب زلزله'!$B$16)), IF(A69&lt;='ضریب زلزله'!$B$17, 'ضریب زلزله'!$B$9, IF(A69&lt;='ضریب زلزله'!$B$18, 'ضریب زلزله'!$B$10 / A69, 'ضریب زلزله'!$B$10 * ('ضریب زلزله'!$B$18 / (A69^2)))))</f>
        <v>0.38805970149253732</v>
      </c>
    </row>
    <row r="70" spans="1:2" ht="24" thickTop="1" thickBot="1">
      <c r="A70" s="10">
        <v>1.36</v>
      </c>
      <c r="B70" s="10">
        <f>IF(A70&lt;'ضریب زلزله'!$B$16, 'ضریب زلزله'!$B$9 * (0.4 + 0.6 * (A70 / 'ضریب زلزله'!$B$16)), IF(A70&lt;='ضریب زلزله'!$B$17, 'ضریب زلزله'!$B$9, IF(A70&lt;='ضریب زلزله'!$B$18, 'ضریب زلزله'!$B$10 / A70, 'ضریب زلزله'!$B$10 * ('ضریب زلزله'!$B$18 / (A70^2)))))</f>
        <v>0.38235294117647056</v>
      </c>
    </row>
    <row r="71" spans="1:2" ht="24" thickTop="1" thickBot="1">
      <c r="A71" s="10">
        <v>1.38</v>
      </c>
      <c r="B71" s="10">
        <f>IF(A71&lt;'ضریب زلزله'!$B$16, 'ضریب زلزله'!$B$9 * (0.4 + 0.6 * (A71 / 'ضریب زلزله'!$B$16)), IF(A71&lt;='ضریب زلزله'!$B$17, 'ضریب زلزله'!$B$9, IF(A71&lt;='ضریب زلزله'!$B$18, 'ضریب زلزله'!$B$10 / A71, 'ضریب زلزله'!$B$10 * ('ضریب زلزله'!$B$18 / (A71^2)))))</f>
        <v>0.37681159420289861</v>
      </c>
    </row>
    <row r="72" spans="1:2" ht="24" thickTop="1" thickBot="1">
      <c r="A72" s="10">
        <v>1.4</v>
      </c>
      <c r="B72" s="10">
        <f>IF(A72&lt;'ضریب زلزله'!$B$16, 'ضریب زلزله'!$B$9 * (0.4 + 0.6 * (A72 / 'ضریب زلزله'!$B$16)), IF(A72&lt;='ضریب زلزله'!$B$17, 'ضریب زلزله'!$B$9, IF(A72&lt;='ضریب زلزله'!$B$18, 'ضریب زلزله'!$B$10 / A72, 'ضریب زلزله'!$B$10 * ('ضریب زلزله'!$B$18 / (A72^2)))))</f>
        <v>0.37142857142857144</v>
      </c>
    </row>
    <row r="73" spans="1:2" ht="24" thickTop="1" thickBot="1">
      <c r="A73" s="10">
        <v>1.42</v>
      </c>
      <c r="B73" s="10">
        <f>IF(A73&lt;'ضریب زلزله'!$B$16, 'ضریب زلزله'!$B$9 * (0.4 + 0.6 * (A73 / 'ضریب زلزله'!$B$16)), IF(A73&lt;='ضریب زلزله'!$B$17, 'ضریب زلزله'!$B$9, IF(A73&lt;='ضریب زلزله'!$B$18, 'ضریب زلزله'!$B$10 / A73, 'ضریب زلزله'!$B$10 * ('ضریب زلزله'!$B$18 / (A73^2)))))</f>
        <v>0.36619718309859156</v>
      </c>
    </row>
    <row r="74" spans="1:2" ht="24" thickTop="1" thickBot="1">
      <c r="A74" s="10">
        <v>1.44</v>
      </c>
      <c r="B74" s="10">
        <f>IF(A74&lt;'ضریب زلزله'!$B$16, 'ضریب زلزله'!$B$9 * (0.4 + 0.6 * (A74 / 'ضریب زلزله'!$B$16)), IF(A74&lt;='ضریب زلزله'!$B$17, 'ضریب زلزله'!$B$9, IF(A74&lt;='ضریب زلزله'!$B$18, 'ضریب زلزله'!$B$10 / A74, 'ضریب زلزله'!$B$10 * ('ضریب زلزله'!$B$18 / (A74^2)))))</f>
        <v>0.36111111111111116</v>
      </c>
    </row>
    <row r="75" spans="1:2" ht="24" thickTop="1" thickBot="1">
      <c r="A75" s="10">
        <v>1.46</v>
      </c>
      <c r="B75" s="10">
        <f>IF(A75&lt;'ضریب زلزله'!$B$16, 'ضریب زلزله'!$B$9 * (0.4 + 0.6 * (A75 / 'ضریب زلزله'!$B$16)), IF(A75&lt;='ضریب زلزله'!$B$17, 'ضریب زلزله'!$B$9, IF(A75&lt;='ضریب زلزله'!$B$18, 'ضریب زلزله'!$B$10 / A75, 'ضریب زلزله'!$B$10 * ('ضریب زلزله'!$B$18 / (A75^2)))))</f>
        <v>0.35616438356164387</v>
      </c>
    </row>
    <row r="76" spans="1:2" ht="24" thickTop="1" thickBot="1">
      <c r="A76" s="10">
        <v>1.48</v>
      </c>
      <c r="B76" s="10">
        <f>IF(A76&lt;'ضریب زلزله'!$B$16, 'ضریب زلزله'!$B$9 * (0.4 + 0.6 * (A76 / 'ضریب زلزله'!$B$16)), IF(A76&lt;='ضریب زلزله'!$B$17, 'ضریب زلزله'!$B$9, IF(A76&lt;='ضریب زلزله'!$B$18, 'ضریب زلزله'!$B$10 / A76, 'ضریب زلزله'!$B$10 * ('ضریب زلزله'!$B$18 / (A76^2)))))</f>
        <v>0.35135135135135137</v>
      </c>
    </row>
    <row r="77" spans="1:2" ht="24" thickTop="1" thickBot="1">
      <c r="A77" s="10">
        <v>1.5</v>
      </c>
      <c r="B77" s="10">
        <f>IF(A77&lt;'ضریب زلزله'!$B$16, 'ضریب زلزله'!$B$9 * (0.4 + 0.6 * (A77 / 'ضریب زلزله'!$B$16)), IF(A77&lt;='ضریب زلزله'!$B$17, 'ضریب زلزله'!$B$9, IF(A77&lt;='ضریب زلزله'!$B$18, 'ضریب زلزله'!$B$10 / A77, 'ضریب زلزله'!$B$10 * ('ضریب زلزله'!$B$18 / (A77^2)))))</f>
        <v>0.34666666666666668</v>
      </c>
    </row>
    <row r="78" spans="1:2" ht="24" thickTop="1" thickBot="1">
      <c r="A78" s="10">
        <v>1.52</v>
      </c>
      <c r="B78" s="10">
        <f>IF(A78&lt;'ضریب زلزله'!$B$16, 'ضریب زلزله'!$B$9 * (0.4 + 0.6 * (A78 / 'ضریب زلزله'!$B$16)), IF(A78&lt;='ضریب زلزله'!$B$17, 'ضریب زلزله'!$B$9, IF(A78&lt;='ضریب زلزله'!$B$18, 'ضریب زلزله'!$B$10 / A78, 'ضریب زلزله'!$B$10 * ('ضریب زلزله'!$B$18 / (A78^2)))))</f>
        <v>0.34210526315789475</v>
      </c>
    </row>
    <row r="79" spans="1:2" ht="24" thickTop="1" thickBot="1">
      <c r="A79" s="10">
        <v>1.54</v>
      </c>
      <c r="B79" s="10">
        <f>IF(A79&lt;'ضریب زلزله'!$B$16, 'ضریب زلزله'!$B$9 * (0.4 + 0.6 * (A79 / 'ضریب زلزله'!$B$16)), IF(A79&lt;='ضریب زلزله'!$B$17, 'ضریب زلزله'!$B$9, IF(A79&lt;='ضریب زلزله'!$B$18, 'ضریب زلزله'!$B$10 / A79, 'ضریب زلزله'!$B$10 * ('ضریب زلزله'!$B$18 / (A79^2)))))</f>
        <v>0.33766233766233766</v>
      </c>
    </row>
    <row r="80" spans="1:2" ht="24" thickTop="1" thickBot="1">
      <c r="A80" s="10">
        <v>1.56</v>
      </c>
      <c r="B80" s="10">
        <f>IF(A80&lt;'ضریب زلزله'!$B$16, 'ضریب زلزله'!$B$9 * (0.4 + 0.6 * (A80 / 'ضریب زلزله'!$B$16)), IF(A80&lt;='ضریب زلزله'!$B$17, 'ضریب زلزله'!$B$9, IF(A80&lt;='ضریب زلزله'!$B$18, 'ضریب زلزله'!$B$10 / A80, 'ضریب زلزله'!$B$10 * ('ضریب زلزله'!$B$18 / (A80^2)))))</f>
        <v>0.33333333333333331</v>
      </c>
    </row>
    <row r="81" spans="1:2" ht="24" thickTop="1" thickBot="1">
      <c r="A81" s="10">
        <v>1.58</v>
      </c>
      <c r="B81" s="10">
        <f>IF(A81&lt;'ضریب زلزله'!$B$16, 'ضریب زلزله'!$B$9 * (0.4 + 0.6 * (A81 / 'ضریب زلزله'!$B$16)), IF(A81&lt;='ضریب زلزله'!$B$17, 'ضریب زلزله'!$B$9, IF(A81&lt;='ضریب زلزله'!$B$18, 'ضریب زلزله'!$B$10 / A81, 'ضریب زلزله'!$B$10 * ('ضریب زلزله'!$B$18 / (A81^2)))))</f>
        <v>0.32911392405063289</v>
      </c>
    </row>
    <row r="82" spans="1:2" ht="24" thickTop="1" thickBot="1">
      <c r="A82" s="10">
        <v>1.6</v>
      </c>
      <c r="B82" s="10">
        <f>IF(A82&lt;'ضریب زلزله'!$B$16, 'ضریب زلزله'!$B$9 * (0.4 + 0.6 * (A82 / 'ضریب زلزله'!$B$16)), IF(A82&lt;='ضریب زلزله'!$B$17, 'ضریب زلزله'!$B$9, IF(A82&lt;='ضریب زلزله'!$B$18, 'ضریب زلزله'!$B$10 / A82, 'ضریب زلزله'!$B$10 * ('ضریب زلزله'!$B$18 / (A82^2)))))</f>
        <v>0.32500000000000001</v>
      </c>
    </row>
    <row r="83" spans="1:2" ht="24" thickTop="1" thickBot="1">
      <c r="A83" s="10">
        <v>1.62</v>
      </c>
      <c r="B83" s="10">
        <f>IF(A83&lt;'ضریب زلزله'!$B$16, 'ضریب زلزله'!$B$9 * (0.4 + 0.6 * (A83 / 'ضریب زلزله'!$B$16)), IF(A83&lt;='ضریب زلزله'!$B$17, 'ضریب زلزله'!$B$9, IF(A83&lt;='ضریب زلزله'!$B$18, 'ضریب زلزله'!$B$10 / A83, 'ضریب زلزله'!$B$10 * ('ضریب زلزله'!$B$18 / (A83^2)))))</f>
        <v>0.32098765432098764</v>
      </c>
    </row>
    <row r="84" spans="1:2" ht="24" thickTop="1" thickBot="1">
      <c r="A84" s="10">
        <v>1.64</v>
      </c>
      <c r="B84" s="10">
        <f>IF(A84&lt;'ضریب زلزله'!$B$16, 'ضریب زلزله'!$B$9 * (0.4 + 0.6 * (A84 / 'ضریب زلزله'!$B$16)), IF(A84&lt;='ضریب زلزله'!$B$17, 'ضریب زلزله'!$B$9, IF(A84&lt;='ضریب زلزله'!$B$18, 'ضریب زلزله'!$B$10 / A84, 'ضریب زلزله'!$B$10 * ('ضریب زلزله'!$B$18 / (A84^2)))))</f>
        <v>0.31707317073170732</v>
      </c>
    </row>
    <row r="85" spans="1:2" ht="24" thickTop="1" thickBot="1">
      <c r="A85" s="10">
        <v>1.66</v>
      </c>
      <c r="B85" s="10">
        <f>IF(A85&lt;'ضریب زلزله'!$B$16, 'ضریب زلزله'!$B$9 * (0.4 + 0.6 * (A85 / 'ضریب زلزله'!$B$16)), IF(A85&lt;='ضریب زلزله'!$B$17, 'ضریب زلزله'!$B$9, IF(A85&lt;='ضریب زلزله'!$B$18, 'ضریب زلزله'!$B$10 / A85, 'ضریب زلزله'!$B$10 * ('ضریب زلزله'!$B$18 / (A85^2)))))</f>
        <v>0.31325301204819278</v>
      </c>
    </row>
    <row r="86" spans="1:2" ht="24" thickTop="1" thickBot="1">
      <c r="A86" s="10">
        <v>1.68</v>
      </c>
      <c r="B86" s="10">
        <f>IF(A86&lt;'ضریب زلزله'!$B$16, 'ضریب زلزله'!$B$9 * (0.4 + 0.6 * (A86 / 'ضریب زلزله'!$B$16)), IF(A86&lt;='ضریب زلزله'!$B$17, 'ضریب زلزله'!$B$9, IF(A86&lt;='ضریب زلزله'!$B$18, 'ضریب زلزله'!$B$10 / A86, 'ضریب زلزله'!$B$10 * ('ضریب زلزله'!$B$18 / (A86^2)))))</f>
        <v>0.30952380952380953</v>
      </c>
    </row>
    <row r="87" spans="1:2" ht="24" thickTop="1" thickBot="1">
      <c r="A87" s="10">
        <v>1.7</v>
      </c>
      <c r="B87" s="10">
        <f>IF(A87&lt;'ضریب زلزله'!$B$16, 'ضریب زلزله'!$B$9 * (0.4 + 0.6 * (A87 / 'ضریب زلزله'!$B$16)), IF(A87&lt;='ضریب زلزله'!$B$17, 'ضریب زلزله'!$B$9, IF(A87&lt;='ضریب زلزله'!$B$18, 'ضریب زلزله'!$B$10 / A87, 'ضریب زلزله'!$B$10 * ('ضریب زلزله'!$B$18 / (A87^2)))))</f>
        <v>0.30588235294117649</v>
      </c>
    </row>
    <row r="88" spans="1:2" ht="24" thickTop="1" thickBot="1">
      <c r="A88" s="10">
        <v>1.72</v>
      </c>
      <c r="B88" s="10">
        <f>IF(A88&lt;'ضریب زلزله'!$B$16, 'ضریب زلزله'!$B$9 * (0.4 + 0.6 * (A88 / 'ضریب زلزله'!$B$16)), IF(A88&lt;='ضریب زلزله'!$B$17, 'ضریب زلزله'!$B$9, IF(A88&lt;='ضریب زلزله'!$B$18, 'ضریب زلزله'!$B$10 / A88, 'ضریب زلزله'!$B$10 * ('ضریب زلزله'!$B$18 / (A88^2)))))</f>
        <v>0.30232558139534887</v>
      </c>
    </row>
    <row r="89" spans="1:2" ht="24" thickTop="1" thickBot="1">
      <c r="A89" s="10">
        <v>1.74</v>
      </c>
      <c r="B89" s="10">
        <f>IF(A89&lt;'ضریب زلزله'!$B$16, 'ضریب زلزله'!$B$9 * (0.4 + 0.6 * (A89 / 'ضریب زلزله'!$B$16)), IF(A89&lt;='ضریب زلزله'!$B$17, 'ضریب زلزله'!$B$9, IF(A89&lt;='ضریب زلزله'!$B$18, 'ضریب زلزله'!$B$10 / A89, 'ضریب زلزله'!$B$10 * ('ضریب زلزله'!$B$18 / (A89^2)))))</f>
        <v>0.2988505747126437</v>
      </c>
    </row>
    <row r="90" spans="1:2" ht="24" thickTop="1" thickBot="1">
      <c r="A90" s="10">
        <v>1.76</v>
      </c>
      <c r="B90" s="10">
        <f>IF(A90&lt;'ضریب زلزله'!$B$16, 'ضریب زلزله'!$B$9 * (0.4 + 0.6 * (A90 / 'ضریب زلزله'!$B$16)), IF(A90&lt;='ضریب زلزله'!$B$17, 'ضریب زلزله'!$B$9, IF(A90&lt;='ضریب زلزله'!$B$18, 'ضریب زلزله'!$B$10 / A90, 'ضریب زلزله'!$B$10 * ('ضریب زلزله'!$B$18 / (A90^2)))))</f>
        <v>0.29545454545454547</v>
      </c>
    </row>
    <row r="91" spans="1:2" ht="24" thickTop="1" thickBot="1">
      <c r="A91" s="10">
        <v>1.78</v>
      </c>
      <c r="B91" s="10">
        <f>IF(A91&lt;'ضریب زلزله'!$B$16, 'ضریب زلزله'!$B$9 * (0.4 + 0.6 * (A91 / 'ضریب زلزله'!$B$16)), IF(A91&lt;='ضریب زلزله'!$B$17, 'ضریب زلزله'!$B$9, IF(A91&lt;='ضریب زلزله'!$B$18, 'ضریب زلزله'!$B$10 / A91, 'ضریب زلزله'!$B$10 * ('ضریب زلزله'!$B$18 / (A91^2)))))</f>
        <v>0.29213483146067415</v>
      </c>
    </row>
    <row r="92" spans="1:2" ht="24" thickTop="1" thickBot="1">
      <c r="A92" s="10">
        <v>1.8</v>
      </c>
      <c r="B92" s="10">
        <f>IF(A92&lt;'ضریب زلزله'!$B$16, 'ضریب زلزله'!$B$9 * (0.4 + 0.6 * (A92 / 'ضریب زلزله'!$B$16)), IF(A92&lt;='ضریب زلزله'!$B$17, 'ضریب زلزله'!$B$9, IF(A92&lt;='ضریب زلزله'!$B$18, 'ضریب زلزله'!$B$10 / A92, 'ضریب زلزله'!$B$10 * ('ضریب زلزله'!$B$18 / (A92^2)))))</f>
        <v>0.28888888888888892</v>
      </c>
    </row>
    <row r="93" spans="1:2" ht="24" thickTop="1" thickBot="1">
      <c r="A93" s="10">
        <v>1.82</v>
      </c>
      <c r="B93" s="10">
        <f>IF(A93&lt;'ضریب زلزله'!$B$16, 'ضریب زلزله'!$B$9 * (0.4 + 0.6 * (A93 / 'ضریب زلزله'!$B$16)), IF(A93&lt;='ضریب زلزله'!$B$17, 'ضریب زلزله'!$B$9, IF(A93&lt;='ضریب زلزله'!$B$18, 'ضریب زلزله'!$B$10 / A93, 'ضریب زلزله'!$B$10 * ('ضریب زلزله'!$B$18 / (A93^2)))))</f>
        <v>0.2857142857142857</v>
      </c>
    </row>
    <row r="94" spans="1:2" ht="24" thickTop="1" thickBot="1">
      <c r="A94" s="10">
        <v>1.84</v>
      </c>
      <c r="B94" s="10">
        <f>IF(A94&lt;'ضریب زلزله'!$B$16, 'ضریب زلزله'!$B$9 * (0.4 + 0.6 * (A94 / 'ضریب زلزله'!$B$16)), IF(A94&lt;='ضریب زلزله'!$B$17, 'ضریب زلزله'!$B$9, IF(A94&lt;='ضریب زلزله'!$B$18, 'ضریب زلزله'!$B$10 / A94, 'ضریب زلزله'!$B$10 * ('ضریب زلزله'!$B$18 / (A94^2)))))</f>
        <v>0.28260869565217389</v>
      </c>
    </row>
    <row r="95" spans="1:2" ht="24" thickTop="1" thickBot="1">
      <c r="A95" s="10">
        <v>1.86</v>
      </c>
      <c r="B95" s="10">
        <f>IF(A95&lt;'ضریب زلزله'!$B$16, 'ضریب زلزله'!$B$9 * (0.4 + 0.6 * (A95 / 'ضریب زلزله'!$B$16)), IF(A95&lt;='ضریب زلزله'!$B$17, 'ضریب زلزله'!$B$9, IF(A95&lt;='ضریب زلزله'!$B$18, 'ضریب زلزله'!$B$10 / A95, 'ضریب زلزله'!$B$10 * ('ضریب زلزله'!$B$18 / (A95^2)))))</f>
        <v>0.27956989247311825</v>
      </c>
    </row>
    <row r="96" spans="1:2" ht="24" thickTop="1" thickBot="1">
      <c r="A96" s="10">
        <v>1.88</v>
      </c>
      <c r="B96" s="10">
        <f>IF(A96&lt;'ضریب زلزله'!$B$16, 'ضریب زلزله'!$B$9 * (0.4 + 0.6 * (A96 / 'ضریب زلزله'!$B$16)), IF(A96&lt;='ضریب زلزله'!$B$17, 'ضریب زلزله'!$B$9, IF(A96&lt;='ضریب زلزله'!$B$18, 'ضریب زلزله'!$B$10 / A96, 'ضریب زلزله'!$B$10 * ('ضریب زلزله'!$B$18 / (A96^2)))))</f>
        <v>0.27659574468085107</v>
      </c>
    </row>
    <row r="97" spans="1:2" ht="24" thickTop="1" thickBot="1">
      <c r="A97" s="10">
        <v>1.9</v>
      </c>
      <c r="B97" s="10">
        <f>IF(A97&lt;'ضریب زلزله'!$B$16, 'ضریب زلزله'!$B$9 * (0.4 + 0.6 * (A97 / 'ضریب زلزله'!$B$16)), IF(A97&lt;='ضریب زلزله'!$B$17, 'ضریب زلزله'!$B$9, IF(A97&lt;='ضریب زلزله'!$B$18, 'ضریب زلزله'!$B$10 / A97, 'ضریب زلزله'!$B$10 * ('ضریب زلزله'!$B$18 / (A97^2)))))</f>
        <v>0.27368421052631581</v>
      </c>
    </row>
    <row r="98" spans="1:2" ht="24" thickTop="1" thickBot="1">
      <c r="A98" s="10">
        <v>1.92</v>
      </c>
      <c r="B98" s="10">
        <f>IF(A98&lt;'ضریب زلزله'!$B$16, 'ضریب زلزله'!$B$9 * (0.4 + 0.6 * (A98 / 'ضریب زلزله'!$B$16)), IF(A98&lt;='ضریب زلزله'!$B$17, 'ضریب زلزله'!$B$9, IF(A98&lt;='ضریب زلزله'!$B$18, 'ضریب زلزله'!$B$10 / A98, 'ضریب زلزله'!$B$10 * ('ضریب زلزله'!$B$18 / (A98^2)))))</f>
        <v>0.27083333333333337</v>
      </c>
    </row>
    <row r="99" spans="1:2" ht="24" thickTop="1" thickBot="1">
      <c r="A99" s="10">
        <v>1.94</v>
      </c>
      <c r="B99" s="10">
        <f>IF(A99&lt;'ضریب زلزله'!$B$16, 'ضریب زلزله'!$B$9 * (0.4 + 0.6 * (A99 / 'ضریب زلزله'!$B$16)), IF(A99&lt;='ضریب زلزله'!$B$17, 'ضریب زلزله'!$B$9, IF(A99&lt;='ضریب زلزله'!$B$18, 'ضریب زلزله'!$B$10 / A99, 'ضریب زلزله'!$B$10 * ('ضریب زلزله'!$B$18 / (A99^2)))))</f>
        <v>0.26804123711340205</v>
      </c>
    </row>
    <row r="100" spans="1:2" ht="24" thickTop="1" thickBot="1">
      <c r="A100" s="10">
        <v>1.96</v>
      </c>
      <c r="B100" s="10">
        <f>IF(A100&lt;'ضریب زلزله'!$B$16, 'ضریب زلزله'!$B$9 * (0.4 + 0.6 * (A100 / 'ضریب زلزله'!$B$16)), IF(A100&lt;='ضریب زلزله'!$B$17, 'ضریب زلزله'!$B$9, IF(A100&lt;='ضریب زلزله'!$B$18, 'ضریب زلزله'!$B$10 / A100, 'ضریب زلزله'!$B$10 * ('ضریب زلزله'!$B$18 / (A100^2)))))</f>
        <v>0.26530612244897961</v>
      </c>
    </row>
    <row r="101" spans="1:2" ht="24" thickTop="1" thickBot="1">
      <c r="A101" s="10">
        <v>1.98</v>
      </c>
      <c r="B101" s="10">
        <f>IF(A101&lt;'ضریب زلزله'!$B$16, 'ضریب زلزله'!$B$9 * (0.4 + 0.6 * (A101 / 'ضریب زلزله'!$B$16)), IF(A101&lt;='ضریب زلزله'!$B$17, 'ضریب زلزله'!$B$9, IF(A101&lt;='ضریب زلزله'!$B$18, 'ضریب زلزله'!$B$10 / A101, 'ضریب زلزله'!$B$10 * ('ضریب زلزله'!$B$18 / (A101^2)))))</f>
        <v>0.26262626262626265</v>
      </c>
    </row>
    <row r="102" spans="1:2" ht="24" thickTop="1" thickBot="1">
      <c r="A102" s="10">
        <v>2</v>
      </c>
      <c r="B102" s="10">
        <f>IF(A102&lt;'ضریب زلزله'!$B$16, 'ضریب زلزله'!$B$9 * (0.4 + 0.6 * (A102 / 'ضریب زلزله'!$B$16)), IF(A102&lt;='ضریب زلزله'!$B$17, 'ضریب زلزله'!$B$9, IF(A102&lt;='ضریب زلزله'!$B$18, 'ضریب زلزله'!$B$10 / A102, 'ضریب زلزله'!$B$10 * ('ضریب زلزله'!$B$18 / (A102^2)))))</f>
        <v>0.26</v>
      </c>
    </row>
    <row r="103" spans="1:2" ht="24" thickTop="1" thickBot="1">
      <c r="A103" s="10">
        <v>2.02</v>
      </c>
      <c r="B103" s="10">
        <f>IF(A103&lt;'ضریب زلزله'!$B$16, 'ضریب زلزله'!$B$9 * (0.4 + 0.6 * (A103 / 'ضریب زلزله'!$B$16)), IF(A103&lt;='ضریب زلزله'!$B$17, 'ضریب زلزله'!$B$9, IF(A103&lt;='ضریب زلزله'!$B$18, 'ضریب زلزله'!$B$10 / A103, 'ضریب زلزله'!$B$10 * ('ضریب زلزله'!$B$18 / (A103^2)))))</f>
        <v>0.25742574257425743</v>
      </c>
    </row>
    <row r="104" spans="1:2" ht="24" thickTop="1" thickBot="1">
      <c r="A104" s="10">
        <v>2.04</v>
      </c>
      <c r="B104" s="10">
        <f>IF(A104&lt;'ضریب زلزله'!$B$16, 'ضریب زلزله'!$B$9 * (0.4 + 0.6 * (A104 / 'ضریب زلزله'!$B$16)), IF(A104&lt;='ضریب زلزله'!$B$17, 'ضریب زلزله'!$B$9, IF(A104&lt;='ضریب زلزله'!$B$18, 'ضریب زلزله'!$B$10 / A104, 'ضریب زلزله'!$B$10 * ('ضریب زلزله'!$B$18 / (A104^2)))))</f>
        <v>0.25490196078431371</v>
      </c>
    </row>
    <row r="105" spans="1:2" ht="24" thickTop="1" thickBot="1">
      <c r="A105" s="10">
        <v>2.06</v>
      </c>
      <c r="B105" s="10">
        <f>IF(A105&lt;'ضریب زلزله'!$B$16, 'ضریب زلزله'!$B$9 * (0.4 + 0.6 * (A105 / 'ضریب زلزله'!$B$16)), IF(A105&lt;='ضریب زلزله'!$B$17, 'ضریب زلزله'!$B$9, IF(A105&lt;='ضریب زلزله'!$B$18, 'ضریب زلزله'!$B$10 / A105, 'ضریب زلزله'!$B$10 * ('ضریب زلزله'!$B$18 / (A105^2)))))</f>
        <v>0.25242718446601942</v>
      </c>
    </row>
    <row r="106" spans="1:2" ht="24" thickTop="1" thickBot="1">
      <c r="A106" s="10">
        <v>2.08</v>
      </c>
      <c r="B106" s="10">
        <f>IF(A106&lt;'ضریب زلزله'!$B$16, 'ضریب زلزله'!$B$9 * (0.4 + 0.6 * (A106 / 'ضریب زلزله'!$B$16)), IF(A106&lt;='ضریب زلزله'!$B$17, 'ضریب زلزله'!$B$9, IF(A106&lt;='ضریب زلزله'!$B$18, 'ضریب زلزله'!$B$10 / A106, 'ضریب زلزله'!$B$10 * ('ضریب زلزله'!$B$18 / (A106^2)))))</f>
        <v>0.25</v>
      </c>
    </row>
    <row r="107" spans="1:2" ht="24" thickTop="1" thickBot="1">
      <c r="A107" s="10">
        <v>2.1</v>
      </c>
      <c r="B107" s="10">
        <f>IF(A107&lt;'ضریب زلزله'!$B$16, 'ضریب زلزله'!$B$9 * (0.4 + 0.6 * (A107 / 'ضریب زلزله'!$B$16)), IF(A107&lt;='ضریب زلزله'!$B$17, 'ضریب زلزله'!$B$9, IF(A107&lt;='ضریب زلزله'!$B$18, 'ضریب زلزله'!$B$10 / A107, 'ضریب زلزله'!$B$10 * ('ضریب زلزله'!$B$18 / (A107^2)))))</f>
        <v>0.24761904761904763</v>
      </c>
    </row>
    <row r="108" spans="1:2" ht="24" thickTop="1" thickBot="1">
      <c r="A108" s="10">
        <v>2.12</v>
      </c>
      <c r="B108" s="10">
        <f>IF(A108&lt;'ضریب زلزله'!$B$16, 'ضریب زلزله'!$B$9 * (0.4 + 0.6 * (A108 / 'ضریب زلزله'!$B$16)), IF(A108&lt;='ضریب زلزله'!$B$17, 'ضریب زلزله'!$B$9, IF(A108&lt;='ضریب زلزله'!$B$18, 'ضریب زلزله'!$B$10 / A108, 'ضریب زلزله'!$B$10 * ('ضریب زلزله'!$B$18 / (A108^2)))))</f>
        <v>0.24528301886792453</v>
      </c>
    </row>
    <row r="109" spans="1:2" ht="24" thickTop="1" thickBot="1">
      <c r="A109" s="10">
        <v>2.14</v>
      </c>
      <c r="B109" s="10">
        <f>IF(A109&lt;'ضریب زلزله'!$B$16, 'ضریب زلزله'!$B$9 * (0.4 + 0.6 * (A109 / 'ضریب زلزله'!$B$16)), IF(A109&lt;='ضریب زلزله'!$B$17, 'ضریب زلزله'!$B$9, IF(A109&lt;='ضریب زلزله'!$B$18, 'ضریب زلزله'!$B$10 / A109, 'ضریب زلزله'!$B$10 * ('ضریب زلزله'!$B$18 / (A109^2)))))</f>
        <v>0.24299065420560748</v>
      </c>
    </row>
    <row r="110" spans="1:2" ht="24" thickTop="1" thickBot="1">
      <c r="A110" s="10">
        <v>2.16</v>
      </c>
      <c r="B110" s="10">
        <f>IF(A110&lt;'ضریب زلزله'!$B$16, 'ضریب زلزله'!$B$9 * (0.4 + 0.6 * (A110 / 'ضریب زلزله'!$B$16)), IF(A110&lt;='ضریب زلزله'!$B$17, 'ضریب زلزله'!$B$9, IF(A110&lt;='ضریب زلزله'!$B$18, 'ضریب زلزله'!$B$10 / A110, 'ضریب زلزله'!$B$10 * ('ضریب زلزله'!$B$18 / (A110^2)))))</f>
        <v>0.24074074074074073</v>
      </c>
    </row>
    <row r="111" spans="1:2" ht="24" thickTop="1" thickBot="1">
      <c r="A111" s="10">
        <v>2.1800000000000002</v>
      </c>
      <c r="B111" s="10">
        <f>IF(A111&lt;'ضریب زلزله'!$B$16, 'ضریب زلزله'!$B$9 * (0.4 + 0.6 * (A111 / 'ضریب زلزله'!$B$16)), IF(A111&lt;='ضریب زلزله'!$B$17, 'ضریب زلزله'!$B$9, IF(A111&lt;='ضریب زلزله'!$B$18, 'ضریب زلزله'!$B$10 / A111, 'ضریب زلزله'!$B$10 * ('ضریب زلزله'!$B$18 / (A111^2)))))</f>
        <v>0.2385321100917431</v>
      </c>
    </row>
    <row r="112" spans="1:2" ht="24" thickTop="1" thickBot="1">
      <c r="A112" s="10">
        <v>2.2000000000000002</v>
      </c>
      <c r="B112" s="10">
        <f>IF(A112&lt;'ضریب زلزله'!$B$16, 'ضریب زلزله'!$B$9 * (0.4 + 0.6 * (A112 / 'ضریب زلزله'!$B$16)), IF(A112&lt;='ضریب زلزله'!$B$17, 'ضریب زلزله'!$B$9, IF(A112&lt;='ضریب زلزله'!$B$18, 'ضریب زلزله'!$B$10 / A112, 'ضریب زلزله'!$B$10 * ('ضریب زلزله'!$B$18 / (A112^2)))))</f>
        <v>0.23636363636363636</v>
      </c>
    </row>
    <row r="113" spans="1:2" ht="24" thickTop="1" thickBot="1">
      <c r="A113" s="10">
        <v>2.2200000000000002</v>
      </c>
      <c r="B113" s="10">
        <f>IF(A113&lt;'ضریب زلزله'!$B$16, 'ضریب زلزله'!$B$9 * (0.4 + 0.6 * (A113 / 'ضریب زلزله'!$B$16)), IF(A113&lt;='ضریب زلزله'!$B$17, 'ضریب زلزله'!$B$9, IF(A113&lt;='ضریب زلزله'!$B$18, 'ضریب زلزله'!$B$10 / A113, 'ضریب زلزله'!$B$10 * ('ضریب زلزله'!$B$18 / (A113^2)))))</f>
        <v>0.23423423423423423</v>
      </c>
    </row>
    <row r="114" spans="1:2" ht="24" thickTop="1" thickBot="1">
      <c r="A114" s="10">
        <v>2.2400000000000002</v>
      </c>
      <c r="B114" s="10">
        <f>IF(A114&lt;'ضریب زلزله'!$B$16, 'ضریب زلزله'!$B$9 * (0.4 + 0.6 * (A114 / 'ضریب زلزله'!$B$16)), IF(A114&lt;='ضریب زلزله'!$B$17, 'ضریب زلزله'!$B$9, IF(A114&lt;='ضریب زلزله'!$B$18, 'ضریب زلزله'!$B$10 / A114, 'ضریب زلزله'!$B$10 * ('ضریب زلزله'!$B$18 / (A114^2)))))</f>
        <v>0.23214285714285712</v>
      </c>
    </row>
    <row r="115" spans="1:2" ht="24" thickTop="1" thickBot="1">
      <c r="A115" s="10">
        <v>2.2599999999999998</v>
      </c>
      <c r="B115" s="10">
        <f>IF(A115&lt;'ضریب زلزله'!$B$16, 'ضریب زلزله'!$B$9 * (0.4 + 0.6 * (A115 / 'ضریب زلزله'!$B$16)), IF(A115&lt;='ضریب زلزله'!$B$17, 'ضریب زلزله'!$B$9, IF(A115&lt;='ضریب زلزله'!$B$18, 'ضریب زلزله'!$B$10 / A115, 'ضریب زلزله'!$B$10 * ('ضریب زلزله'!$B$18 / (A115^2)))))</f>
        <v>0.23008849557522126</v>
      </c>
    </row>
    <row r="116" spans="1:2" ht="24" thickTop="1" thickBot="1">
      <c r="A116" s="10">
        <v>2.2799999999999998</v>
      </c>
      <c r="B116" s="10">
        <f>IF(A116&lt;'ضریب زلزله'!$B$16, 'ضریب زلزله'!$B$9 * (0.4 + 0.6 * (A116 / 'ضریب زلزله'!$B$16)), IF(A116&lt;='ضریب زلزله'!$B$17, 'ضریب زلزله'!$B$9, IF(A116&lt;='ضریب زلزله'!$B$18, 'ضریب زلزله'!$B$10 / A116, 'ضریب زلزله'!$B$10 * ('ضریب زلزله'!$B$18 / (A116^2)))))</f>
        <v>0.22807017543859651</v>
      </c>
    </row>
    <row r="117" spans="1:2" ht="24" thickTop="1" thickBot="1">
      <c r="A117" s="10">
        <v>2.2999999999999998</v>
      </c>
      <c r="B117" s="10">
        <f>IF(A117&lt;'ضریب زلزله'!$B$16, 'ضریب زلزله'!$B$9 * (0.4 + 0.6 * (A117 / 'ضریب زلزله'!$B$16)), IF(A117&lt;='ضریب زلزله'!$B$17, 'ضریب زلزله'!$B$9, IF(A117&lt;='ضریب زلزله'!$B$18, 'ضریب زلزله'!$B$10 / A117, 'ضریب زلزله'!$B$10 * ('ضریب زلزله'!$B$18 / (A117^2)))))</f>
        <v>0.22608695652173916</v>
      </c>
    </row>
    <row r="118" spans="1:2" ht="24" thickTop="1" thickBot="1">
      <c r="A118" s="10">
        <v>2.3199999999999998</v>
      </c>
      <c r="B118" s="10">
        <f>IF(A118&lt;'ضریب زلزله'!$B$16, 'ضریب زلزله'!$B$9 * (0.4 + 0.6 * (A118 / 'ضریب زلزله'!$B$16)), IF(A118&lt;='ضریب زلزله'!$B$17, 'ضریب زلزله'!$B$9, IF(A118&lt;='ضریب زلزله'!$B$18, 'ضریب زلزله'!$B$10 / A118, 'ضریب زلزله'!$B$10 * ('ضریب زلزله'!$B$18 / (A118^2)))))</f>
        <v>0.22413793103448279</v>
      </c>
    </row>
    <row r="119" spans="1:2" ht="24" thickTop="1" thickBot="1">
      <c r="A119" s="10">
        <v>2.34</v>
      </c>
      <c r="B119" s="10">
        <f>IF(A119&lt;'ضریب زلزله'!$B$16, 'ضریب زلزله'!$B$9 * (0.4 + 0.6 * (A119 / 'ضریب زلزله'!$B$16)), IF(A119&lt;='ضریب زلزله'!$B$17, 'ضریب زلزله'!$B$9, IF(A119&lt;='ضریب زلزله'!$B$18, 'ضریب زلزله'!$B$10 / A119, 'ضریب زلزله'!$B$10 * ('ضریب زلزله'!$B$18 / (A119^2)))))</f>
        <v>0.22222222222222224</v>
      </c>
    </row>
    <row r="120" spans="1:2" ht="24" thickTop="1" thickBot="1">
      <c r="A120" s="10">
        <v>2.36</v>
      </c>
      <c r="B120" s="10">
        <f>IF(A120&lt;'ضریب زلزله'!$B$16, 'ضریب زلزله'!$B$9 * (0.4 + 0.6 * (A120 / 'ضریب زلزله'!$B$16)), IF(A120&lt;='ضریب زلزله'!$B$17, 'ضریب زلزله'!$B$9, IF(A120&lt;='ضریب زلزله'!$B$18, 'ضریب زلزله'!$B$10 / A120, 'ضریب زلزله'!$B$10 * ('ضریب زلزله'!$B$18 / (A120^2)))))</f>
        <v>0.22033898305084748</v>
      </c>
    </row>
    <row r="121" spans="1:2" ht="24" thickTop="1" thickBot="1">
      <c r="A121" s="10">
        <v>2.38</v>
      </c>
      <c r="B121" s="10">
        <f>IF(A121&lt;'ضریب زلزله'!$B$16, 'ضریب زلزله'!$B$9 * (0.4 + 0.6 * (A121 / 'ضریب زلزله'!$B$16)), IF(A121&lt;='ضریب زلزله'!$B$17, 'ضریب زلزله'!$B$9, IF(A121&lt;='ضریب زلزله'!$B$18, 'ضریب زلزله'!$B$10 / A121, 'ضریب زلزله'!$B$10 * ('ضریب زلزله'!$B$18 / (A121^2)))))</f>
        <v>0.21848739495798322</v>
      </c>
    </row>
    <row r="122" spans="1:2" ht="24" thickTop="1" thickBot="1">
      <c r="A122" s="10">
        <v>2.4</v>
      </c>
      <c r="B122" s="10">
        <f>IF(A122&lt;'ضریب زلزله'!$B$16, 'ضریب زلزله'!$B$9 * (0.4 + 0.6 * (A122 / 'ضریب زلزله'!$B$16)), IF(A122&lt;='ضریب زلزله'!$B$17, 'ضریب زلزله'!$B$9, IF(A122&lt;='ضریب زلزله'!$B$18, 'ضریب زلزله'!$B$10 / A122, 'ضریب زلزله'!$B$10 * ('ضریب زلزله'!$B$18 / (A122^2)))))</f>
        <v>0.21666666666666667</v>
      </c>
    </row>
    <row r="123" spans="1:2" ht="24" thickTop="1" thickBot="1">
      <c r="A123" s="10">
        <v>2.42</v>
      </c>
      <c r="B123" s="10">
        <f>IF(A123&lt;'ضریب زلزله'!$B$16, 'ضریب زلزله'!$B$9 * (0.4 + 0.6 * (A123 / 'ضریب زلزله'!$B$16)), IF(A123&lt;='ضریب زلزله'!$B$17, 'ضریب زلزله'!$B$9, IF(A123&lt;='ضریب زلزله'!$B$18, 'ضریب زلزله'!$B$10 / A123, 'ضریب زلزله'!$B$10 * ('ضریب زلزله'!$B$18 / (A123^2)))))</f>
        <v>0.21487603305785125</v>
      </c>
    </row>
    <row r="124" spans="1:2" ht="24" thickTop="1" thickBot="1">
      <c r="A124" s="10">
        <v>2.44</v>
      </c>
      <c r="B124" s="10">
        <f>IF(A124&lt;'ضریب زلزله'!$B$16, 'ضریب زلزله'!$B$9 * (0.4 + 0.6 * (A124 / 'ضریب زلزله'!$B$16)), IF(A124&lt;='ضریب زلزله'!$B$17, 'ضریب زلزله'!$B$9, IF(A124&lt;='ضریب زلزله'!$B$18, 'ضریب زلزله'!$B$10 / A124, 'ضریب زلزله'!$B$10 * ('ضریب زلزله'!$B$18 / (A124^2)))))</f>
        <v>0.21311475409836067</v>
      </c>
    </row>
    <row r="125" spans="1:2" ht="24" thickTop="1" thickBot="1">
      <c r="A125" s="10">
        <v>2.46</v>
      </c>
      <c r="B125" s="10">
        <f>IF(A125&lt;'ضریب زلزله'!$B$16, 'ضریب زلزله'!$B$9 * (0.4 + 0.6 * (A125 / 'ضریب زلزله'!$B$16)), IF(A125&lt;='ضریب زلزله'!$B$17, 'ضریب زلزله'!$B$9, IF(A125&lt;='ضریب زلزله'!$B$18, 'ضریب زلزله'!$B$10 / A125, 'ضریب زلزله'!$B$10 * ('ضریب زلزله'!$B$18 / (A125^2)))))</f>
        <v>0.21138211382113822</v>
      </c>
    </row>
    <row r="126" spans="1:2" ht="24" thickTop="1" thickBot="1">
      <c r="A126" s="10">
        <v>2.48</v>
      </c>
      <c r="B126" s="10">
        <f>IF(A126&lt;'ضریب زلزله'!$B$16, 'ضریب زلزله'!$B$9 * (0.4 + 0.6 * (A126 / 'ضریب زلزله'!$B$16)), IF(A126&lt;='ضریب زلزله'!$B$17, 'ضریب زلزله'!$B$9, IF(A126&lt;='ضریب زلزله'!$B$18, 'ضریب زلزله'!$B$10 / A126, 'ضریب زلزله'!$B$10 * ('ضریب زلزله'!$B$18 / (A126^2)))))</f>
        <v>0.20967741935483872</v>
      </c>
    </row>
    <row r="127" spans="1:2" ht="24" thickTop="1" thickBot="1">
      <c r="A127" s="10">
        <v>2.5</v>
      </c>
      <c r="B127" s="10">
        <f>IF(A127&lt;'ضریب زلزله'!$B$16, 'ضریب زلزله'!$B$9 * (0.4 + 0.6 * (A127 / 'ضریب زلزله'!$B$16)), IF(A127&lt;='ضریب زلزله'!$B$17, 'ضریب زلزله'!$B$9, IF(A127&lt;='ضریب زلزله'!$B$18, 'ضریب زلزله'!$B$10 / A127, 'ضریب زلزله'!$B$10 * ('ضریب زلزله'!$B$18 / (A127^2)))))</f>
        <v>0.20800000000000002</v>
      </c>
    </row>
    <row r="128" spans="1:2" ht="24" thickTop="1" thickBot="1">
      <c r="A128" s="10">
        <v>2.52</v>
      </c>
      <c r="B128" s="10">
        <f>IF(A128&lt;'ضریب زلزله'!$B$16, 'ضریب زلزله'!$B$9 * (0.4 + 0.6 * (A128 / 'ضریب زلزله'!$B$16)), IF(A128&lt;='ضریب زلزله'!$B$17, 'ضریب زلزله'!$B$9, IF(A128&lt;='ضریب زلزله'!$B$18, 'ضریب زلزله'!$B$10 / A128, 'ضریب زلزله'!$B$10 * ('ضریب زلزله'!$B$18 / (A128^2)))))</f>
        <v>0.20634920634920637</v>
      </c>
    </row>
    <row r="129" spans="1:2" ht="24" thickTop="1" thickBot="1">
      <c r="A129" s="10">
        <v>2.54</v>
      </c>
      <c r="B129" s="10">
        <f>IF(A129&lt;'ضریب زلزله'!$B$16, 'ضریب زلزله'!$B$9 * (0.4 + 0.6 * (A129 / 'ضریب زلزله'!$B$16)), IF(A129&lt;='ضریب زلزله'!$B$17, 'ضریب زلزله'!$B$9, IF(A129&lt;='ضریب زلزله'!$B$18, 'ضریب زلزله'!$B$10 / A129, 'ضریب زلزله'!$B$10 * ('ضریب زلزله'!$B$18 / (A129^2)))))</f>
        <v>0.20472440944881889</v>
      </c>
    </row>
    <row r="130" spans="1:2" ht="24" thickTop="1" thickBot="1">
      <c r="A130" s="10">
        <v>2.56</v>
      </c>
      <c r="B130" s="10">
        <f>IF(A130&lt;'ضریب زلزله'!$B$16, 'ضریب زلزله'!$B$9 * (0.4 + 0.6 * (A130 / 'ضریب زلزله'!$B$16)), IF(A130&lt;='ضریب زلزله'!$B$17, 'ضریب زلزله'!$B$9, IF(A130&lt;='ضریب زلزله'!$B$18, 'ضریب زلزله'!$B$10 / A130, 'ضریب زلزله'!$B$10 * ('ضریب زلزله'!$B$18 / (A130^2)))))</f>
        <v>0.203125</v>
      </c>
    </row>
    <row r="131" spans="1:2" ht="24" thickTop="1" thickBot="1">
      <c r="A131" s="10">
        <v>2.58</v>
      </c>
      <c r="B131" s="10">
        <f>IF(A131&lt;'ضریب زلزله'!$B$16, 'ضریب زلزله'!$B$9 * (0.4 + 0.6 * (A131 / 'ضریب زلزله'!$B$16)), IF(A131&lt;='ضریب زلزله'!$B$17, 'ضریب زلزله'!$B$9, IF(A131&lt;='ضریب زلزله'!$B$18, 'ضریب زلزله'!$B$10 / A131, 'ضریب زلزله'!$B$10 * ('ضریب زلزله'!$B$18 / (A131^2)))))</f>
        <v>0.20155038759689922</v>
      </c>
    </row>
    <row r="132" spans="1:2" ht="24" thickTop="1" thickBot="1">
      <c r="A132" s="10">
        <v>2.6</v>
      </c>
      <c r="B132" s="10">
        <f>IF(A132&lt;'ضریب زلزله'!$B$16, 'ضریب زلزله'!$B$9 * (0.4 + 0.6 * (A132 / 'ضریب زلزله'!$B$16)), IF(A132&lt;='ضریب زلزله'!$B$17, 'ضریب زلزله'!$B$9, IF(A132&lt;='ضریب زلزله'!$B$18, 'ضریب زلزله'!$B$10 / A132, 'ضریب زلزله'!$B$10 * ('ضریب زلزله'!$B$18 / (A132^2)))))</f>
        <v>0.2</v>
      </c>
    </row>
    <row r="133" spans="1:2" ht="24" thickTop="1" thickBot="1">
      <c r="A133" s="10">
        <v>2.62</v>
      </c>
      <c r="B133" s="10">
        <f>IF(A133&lt;'ضریب زلزله'!$B$16, 'ضریب زلزله'!$B$9 * (0.4 + 0.6 * (A133 / 'ضریب زلزله'!$B$16)), IF(A133&lt;='ضریب زلزله'!$B$17, 'ضریب زلزله'!$B$9, IF(A133&lt;='ضریب زلزله'!$B$18, 'ضریب زلزله'!$B$10 / A133, 'ضریب زلزله'!$B$10 * ('ضریب زلزله'!$B$18 / (A133^2)))))</f>
        <v>0.19847328244274809</v>
      </c>
    </row>
    <row r="134" spans="1:2" ht="24" thickTop="1" thickBot="1">
      <c r="A134" s="10">
        <v>2.64</v>
      </c>
      <c r="B134" s="10">
        <f>IF(A134&lt;'ضریب زلزله'!$B$16, 'ضریب زلزله'!$B$9 * (0.4 + 0.6 * (A134 / 'ضریب زلزله'!$B$16)), IF(A134&lt;='ضریب زلزله'!$B$17, 'ضریب زلزله'!$B$9, IF(A134&lt;='ضریب زلزله'!$B$18, 'ضریب زلزله'!$B$10 / A134, 'ضریب زلزله'!$B$10 * ('ضریب زلزله'!$B$18 / (A134^2)))))</f>
        <v>0.19696969696969696</v>
      </c>
    </row>
    <row r="135" spans="1:2" ht="24" thickTop="1" thickBot="1">
      <c r="A135" s="10">
        <v>2.66</v>
      </c>
      <c r="B135" s="10">
        <f>IF(A135&lt;'ضریب زلزله'!$B$16, 'ضریب زلزله'!$B$9 * (0.4 + 0.6 * (A135 / 'ضریب زلزله'!$B$16)), IF(A135&lt;='ضریب زلزله'!$B$17, 'ضریب زلزله'!$B$9, IF(A135&lt;='ضریب زلزله'!$B$18, 'ضریب زلزله'!$B$10 / A135, 'ضریب زلزله'!$B$10 * ('ضریب زلزله'!$B$18 / (A135^2)))))</f>
        <v>0.19548872180451127</v>
      </c>
    </row>
    <row r="136" spans="1:2" ht="24" thickTop="1" thickBot="1">
      <c r="A136" s="10">
        <v>2.68</v>
      </c>
      <c r="B136" s="10">
        <f>IF(A136&lt;'ضریب زلزله'!$B$16, 'ضریب زلزله'!$B$9 * (0.4 + 0.6 * (A136 / 'ضریب زلزله'!$B$16)), IF(A136&lt;='ضریب زلزله'!$B$17, 'ضریب زلزله'!$B$9, IF(A136&lt;='ضریب زلزله'!$B$18, 'ضریب زلزله'!$B$10 / A136, 'ضریب زلزله'!$B$10 * ('ضریب زلزله'!$B$18 / (A136^2)))))</f>
        <v>0.19402985074626866</v>
      </c>
    </row>
    <row r="137" spans="1:2" ht="24" thickTop="1" thickBot="1">
      <c r="A137" s="10">
        <v>2.7</v>
      </c>
      <c r="B137" s="10">
        <f>IF(A137&lt;'ضریب زلزله'!$B$16, 'ضریب زلزله'!$B$9 * (0.4 + 0.6 * (A137 / 'ضریب زلزله'!$B$16)), IF(A137&lt;='ضریب زلزله'!$B$17, 'ضریب زلزله'!$B$9, IF(A137&lt;='ضریب زلزله'!$B$18, 'ضریب زلزله'!$B$10 / A137, 'ضریب زلزله'!$B$10 * ('ضریب زلزله'!$B$18 / (A137^2)))))</f>
        <v>0.19259259259259259</v>
      </c>
    </row>
    <row r="138" spans="1:2" ht="24" thickTop="1" thickBot="1">
      <c r="A138" s="10">
        <v>2.72</v>
      </c>
      <c r="B138" s="10">
        <f>IF(A138&lt;'ضریب زلزله'!$B$16, 'ضریب زلزله'!$B$9 * (0.4 + 0.6 * (A138 / 'ضریب زلزله'!$B$16)), IF(A138&lt;='ضریب زلزله'!$B$17, 'ضریب زلزله'!$B$9, IF(A138&lt;='ضریب زلزله'!$B$18, 'ضریب زلزله'!$B$10 / A138, 'ضریب زلزله'!$B$10 * ('ضریب زلزله'!$B$18 / (A138^2)))))</f>
        <v>0.19117647058823528</v>
      </c>
    </row>
    <row r="139" spans="1:2" ht="24" thickTop="1" thickBot="1">
      <c r="A139" s="10">
        <v>2.74</v>
      </c>
      <c r="B139" s="10">
        <f>IF(A139&lt;'ضریب زلزله'!$B$16, 'ضریب زلزله'!$B$9 * (0.4 + 0.6 * (A139 / 'ضریب زلزله'!$B$16)), IF(A139&lt;='ضریب زلزله'!$B$17, 'ضریب زلزله'!$B$9, IF(A139&lt;='ضریب زلزله'!$B$18, 'ضریب زلزله'!$B$10 / A139, 'ضریب زلزله'!$B$10 * ('ضریب زلزله'!$B$18 / (A139^2)))))</f>
        <v>0.18978102189781021</v>
      </c>
    </row>
    <row r="140" spans="1:2" ht="24" thickTop="1" thickBot="1">
      <c r="A140" s="10">
        <v>2.76</v>
      </c>
      <c r="B140" s="10">
        <f>IF(A140&lt;'ضریب زلزله'!$B$16, 'ضریب زلزله'!$B$9 * (0.4 + 0.6 * (A140 / 'ضریب زلزله'!$B$16)), IF(A140&lt;='ضریب زلزله'!$B$17, 'ضریب زلزله'!$B$9, IF(A140&lt;='ضریب زلزله'!$B$18, 'ضریب زلزله'!$B$10 / A140, 'ضریب زلزله'!$B$10 * ('ضریب زلزله'!$B$18 / (A140^2)))))</f>
        <v>0.18840579710144931</v>
      </c>
    </row>
    <row r="141" spans="1:2" ht="24" thickTop="1" thickBot="1">
      <c r="A141" s="10">
        <v>2.78</v>
      </c>
      <c r="B141" s="10">
        <f>IF(A141&lt;'ضریب زلزله'!$B$16, 'ضریب زلزله'!$B$9 * (0.4 + 0.6 * (A141 / 'ضریب زلزله'!$B$16)), IF(A141&lt;='ضریب زلزله'!$B$17, 'ضریب زلزله'!$B$9, IF(A141&lt;='ضریب زلزله'!$B$18, 'ضریب زلزله'!$B$10 / A141, 'ضریب زلزله'!$B$10 * ('ضریب زلزله'!$B$18 / (A141^2)))))</f>
        <v>0.18705035971223025</v>
      </c>
    </row>
    <row r="142" spans="1:2" ht="24" thickTop="1" thickBot="1">
      <c r="A142" s="10">
        <v>2.8</v>
      </c>
      <c r="B142" s="10">
        <f>IF(A142&lt;'ضریب زلزله'!$B$16, 'ضریب زلزله'!$B$9 * (0.4 + 0.6 * (A142 / 'ضریب زلزله'!$B$16)), IF(A142&lt;='ضریب زلزله'!$B$17, 'ضریب زلزله'!$B$9, IF(A142&lt;='ضریب زلزله'!$B$18, 'ضریب زلزله'!$B$10 / A142, 'ضریب زلزله'!$B$10 * ('ضریب زلزله'!$B$18 / (A142^2)))))</f>
        <v>0.18571428571428572</v>
      </c>
    </row>
    <row r="143" spans="1:2" ht="24" thickTop="1" thickBot="1">
      <c r="A143" s="10">
        <v>2.82</v>
      </c>
      <c r="B143" s="10">
        <f>IF(A143&lt;'ضریب زلزله'!$B$16, 'ضریب زلزله'!$B$9 * (0.4 + 0.6 * (A143 / 'ضریب زلزله'!$B$16)), IF(A143&lt;='ضریب زلزله'!$B$17, 'ضریب زلزله'!$B$9, IF(A143&lt;='ضریب زلزله'!$B$18, 'ضریب زلزله'!$B$10 / A143, 'ضریب زلزله'!$B$10 * ('ضریب زلزله'!$B$18 / (A143^2)))))</f>
        <v>0.18439716312056739</v>
      </c>
    </row>
    <row r="144" spans="1:2" ht="24" thickTop="1" thickBot="1">
      <c r="A144" s="10">
        <v>2.84</v>
      </c>
      <c r="B144" s="10">
        <f>IF(A144&lt;'ضریب زلزله'!$B$16, 'ضریب زلزله'!$B$9 * (0.4 + 0.6 * (A144 / 'ضریب زلزله'!$B$16)), IF(A144&lt;='ضریب زلزله'!$B$17, 'ضریب زلزله'!$B$9, IF(A144&lt;='ضریب زلزله'!$B$18, 'ضریب زلزله'!$B$10 / A144, 'ضریب زلزله'!$B$10 * ('ضریب زلزله'!$B$18 / (A144^2)))))</f>
        <v>0.18309859154929578</v>
      </c>
    </row>
    <row r="145" spans="1:2" ht="24" thickTop="1" thickBot="1">
      <c r="A145" s="10">
        <v>2.86</v>
      </c>
      <c r="B145" s="10">
        <f>IF(A145&lt;'ضریب زلزله'!$B$16, 'ضریب زلزله'!$B$9 * (0.4 + 0.6 * (A145 / 'ضریب زلزله'!$B$16)), IF(A145&lt;='ضریب زلزله'!$B$17, 'ضریب زلزله'!$B$9, IF(A145&lt;='ضریب زلزله'!$B$18, 'ضریب زلزله'!$B$10 / A145, 'ضریب زلزله'!$B$10 * ('ضریب زلزله'!$B$18 / (A145^2)))))</f>
        <v>0.18181818181818182</v>
      </c>
    </row>
    <row r="146" spans="1:2" ht="24" thickTop="1" thickBot="1">
      <c r="A146" s="10">
        <v>2.88</v>
      </c>
      <c r="B146" s="10">
        <f>IF(A146&lt;'ضریب زلزله'!$B$16, 'ضریب زلزله'!$B$9 * (0.4 + 0.6 * (A146 / 'ضریب زلزله'!$B$16)), IF(A146&lt;='ضریب زلزله'!$B$17, 'ضریب زلزله'!$B$9, IF(A146&lt;='ضریب زلزله'!$B$18, 'ضریب زلزله'!$B$10 / A146, 'ضریب زلزله'!$B$10 * ('ضریب زلزله'!$B$18 / (A146^2)))))</f>
        <v>0.18055555555555558</v>
      </c>
    </row>
    <row r="147" spans="1:2" ht="24" thickTop="1" thickBot="1">
      <c r="A147" s="10">
        <v>2.9</v>
      </c>
      <c r="B147" s="10">
        <f>IF(A147&lt;'ضریب زلزله'!$B$16, 'ضریب زلزله'!$B$9 * (0.4 + 0.6 * (A147 / 'ضریب زلزله'!$B$16)), IF(A147&lt;='ضریب زلزله'!$B$17, 'ضریب زلزله'!$B$9, IF(A147&lt;='ضریب زلزله'!$B$18, 'ضریب زلزله'!$B$10 / A147, 'ضریب زلزله'!$B$10 * ('ضریب زلزله'!$B$18 / (A147^2)))))</f>
        <v>0.17931034482758623</v>
      </c>
    </row>
    <row r="148" spans="1:2" ht="24" thickTop="1" thickBot="1">
      <c r="A148" s="10">
        <v>2.92</v>
      </c>
      <c r="B148" s="10">
        <f>IF(A148&lt;'ضریب زلزله'!$B$16, 'ضریب زلزله'!$B$9 * (0.4 + 0.6 * (A148 / 'ضریب زلزله'!$B$16)), IF(A148&lt;='ضریب زلزله'!$B$17, 'ضریب زلزله'!$B$9, IF(A148&lt;='ضریب زلزله'!$B$18, 'ضریب زلزله'!$B$10 / A148, 'ضریب زلزله'!$B$10 * ('ضریب زلزله'!$B$18 / (A148^2)))))</f>
        <v>0.17808219178082194</v>
      </c>
    </row>
    <row r="149" spans="1:2" ht="24" thickTop="1" thickBot="1">
      <c r="A149" s="10">
        <v>2.94</v>
      </c>
      <c r="B149" s="10">
        <f>IF(A149&lt;'ضریب زلزله'!$B$16, 'ضریب زلزله'!$B$9 * (0.4 + 0.6 * (A149 / 'ضریب زلزله'!$B$16)), IF(A149&lt;='ضریب زلزله'!$B$17, 'ضریب زلزله'!$B$9, IF(A149&lt;='ضریب زلزله'!$B$18, 'ضریب زلزله'!$B$10 / A149, 'ضریب زلزله'!$B$10 * ('ضریب زلزله'!$B$18 / (A149^2)))))</f>
        <v>0.17687074829931973</v>
      </c>
    </row>
    <row r="150" spans="1:2" ht="24" thickTop="1" thickBot="1">
      <c r="A150" s="10">
        <v>2.96</v>
      </c>
      <c r="B150" s="10">
        <f>IF(A150&lt;'ضریب زلزله'!$B$16, 'ضریب زلزله'!$B$9 * (0.4 + 0.6 * (A150 / 'ضریب زلزله'!$B$16)), IF(A150&lt;='ضریب زلزله'!$B$17, 'ضریب زلزله'!$B$9, IF(A150&lt;='ضریب زلزله'!$B$18, 'ضریب زلزله'!$B$10 / A150, 'ضریب زلزله'!$B$10 * ('ضریب زلزله'!$B$18 / (A150^2)))))</f>
        <v>0.17567567567567569</v>
      </c>
    </row>
    <row r="151" spans="1:2" ht="24" thickTop="1" thickBot="1">
      <c r="A151" s="10">
        <v>2.98</v>
      </c>
      <c r="B151" s="10">
        <f>IF(A151&lt;'ضریب زلزله'!$B$16, 'ضریب زلزله'!$B$9 * (0.4 + 0.6 * (A151 / 'ضریب زلزله'!$B$16)), IF(A151&lt;='ضریب زلزله'!$B$17, 'ضریب زلزله'!$B$9, IF(A151&lt;='ضریب زلزله'!$B$18, 'ضریب زلزله'!$B$10 / A151, 'ضریب زلزله'!$B$10 * ('ضریب زلزله'!$B$18 / (A151^2)))))</f>
        <v>0.17449664429530201</v>
      </c>
    </row>
    <row r="152" spans="1:2" ht="24" thickTop="1" thickBot="1">
      <c r="A152" s="10">
        <v>3</v>
      </c>
      <c r="B152" s="10">
        <f>IF(A152&lt;'ضریب زلزله'!$B$16, 'ضریب زلزله'!$B$9 * (0.4 + 0.6 * (A152 / 'ضریب زلزله'!$B$16)), IF(A152&lt;='ضریب زلزله'!$B$17, 'ضریب زلزله'!$B$9, IF(A152&lt;='ضریب زلزله'!$B$18, 'ضریب زلزله'!$B$10 / A152, 'ضریب زلزله'!$B$10 * ('ضریب زلزله'!$B$18 / (A152^2)))))</f>
        <v>0.17333333333333334</v>
      </c>
    </row>
    <row r="153" spans="1:2" ht="24" thickTop="1" thickBot="1">
      <c r="A153" s="10">
        <v>3.02</v>
      </c>
      <c r="B153" s="10">
        <f>IF(A153&lt;'ضریب زلزله'!$B$16, 'ضریب زلزله'!$B$9 * (0.4 + 0.6 * (A153 / 'ضریب زلزله'!$B$16)), IF(A153&lt;='ضریب زلزله'!$B$17, 'ضریب زلزله'!$B$9, IF(A153&lt;='ضریب زلزله'!$B$18, 'ضریب زلزله'!$B$10 / A153, 'ضریب زلزله'!$B$10 * ('ضریب زلزله'!$B$18 / (A153^2)))))</f>
        <v>0.17218543046357615</v>
      </c>
    </row>
    <row r="154" spans="1:2" ht="24" thickTop="1" thickBot="1">
      <c r="A154" s="10">
        <v>3.04</v>
      </c>
      <c r="B154" s="10">
        <f>IF(A154&lt;'ضریب زلزله'!$B$16, 'ضریب زلزله'!$B$9 * (0.4 + 0.6 * (A154 / 'ضریب زلزله'!$B$16)), IF(A154&lt;='ضریب زلزله'!$B$17, 'ضریب زلزله'!$B$9, IF(A154&lt;='ضریب زلزله'!$B$18, 'ضریب زلزله'!$B$10 / A154, 'ضریب زلزله'!$B$10 * ('ضریب زلزله'!$B$18 / (A154^2)))))</f>
        <v>0.17105263157894737</v>
      </c>
    </row>
    <row r="155" spans="1:2" ht="24" thickTop="1" thickBot="1">
      <c r="A155" s="10">
        <v>3.06</v>
      </c>
      <c r="B155" s="10">
        <f>IF(A155&lt;'ضریب زلزله'!$B$16, 'ضریب زلزله'!$B$9 * (0.4 + 0.6 * (A155 / 'ضریب زلزله'!$B$16)), IF(A155&lt;='ضریب زلزله'!$B$17, 'ضریب زلزله'!$B$9, IF(A155&lt;='ضریب زلزله'!$B$18, 'ضریب زلزله'!$B$10 / A155, 'ضریب زلزله'!$B$10 * ('ضریب زلزله'!$B$18 / (A155^2)))))</f>
        <v>0.16993464052287582</v>
      </c>
    </row>
    <row r="156" spans="1:2" ht="24" thickTop="1" thickBot="1">
      <c r="A156" s="10">
        <v>3.08</v>
      </c>
      <c r="B156" s="10">
        <f>IF(A156&lt;'ضریب زلزله'!$B$16, 'ضریب زلزله'!$B$9 * (0.4 + 0.6 * (A156 / 'ضریب زلزله'!$B$16)), IF(A156&lt;='ضریب زلزله'!$B$17, 'ضریب زلزله'!$B$9, IF(A156&lt;='ضریب زلزله'!$B$18, 'ضریب زلزله'!$B$10 / A156, 'ضریب زلزله'!$B$10 * ('ضریب زلزله'!$B$18 / (A156^2)))))</f>
        <v>0.16883116883116883</v>
      </c>
    </row>
    <row r="157" spans="1:2" ht="24" thickTop="1" thickBot="1">
      <c r="A157" s="10">
        <v>3.1</v>
      </c>
      <c r="B157" s="10">
        <f>IF(A157&lt;'ضریب زلزله'!$B$16, 'ضریب زلزله'!$B$9 * (0.4 + 0.6 * (A157 / 'ضریب زلزله'!$B$16)), IF(A157&lt;='ضریب زلزله'!$B$17, 'ضریب زلزله'!$B$9, IF(A157&lt;='ضریب زلزله'!$B$18, 'ضریب زلزله'!$B$10 / A157, 'ضریب زلزله'!$B$10 * ('ضریب زلزله'!$B$18 / (A157^2)))))</f>
        <v>0.16774193548387098</v>
      </c>
    </row>
    <row r="158" spans="1:2" ht="24" thickTop="1" thickBot="1">
      <c r="A158" s="10">
        <v>3.12</v>
      </c>
      <c r="B158" s="10">
        <f>IF(A158&lt;'ضریب زلزله'!$B$16, 'ضریب زلزله'!$B$9 * (0.4 + 0.6 * (A158 / 'ضریب زلزله'!$B$16)), IF(A158&lt;='ضریب زلزله'!$B$17, 'ضریب زلزله'!$B$9, IF(A158&lt;='ضریب زلزله'!$B$18, 'ضریب زلزله'!$B$10 / A158, 'ضریب زلزله'!$B$10 * ('ضریب زلزله'!$B$18 / (A158^2)))))</f>
        <v>0.16666666666666666</v>
      </c>
    </row>
    <row r="159" spans="1:2" ht="24" thickTop="1" thickBot="1">
      <c r="A159" s="10">
        <v>3.14</v>
      </c>
      <c r="B159" s="10">
        <f>IF(A159&lt;'ضریب زلزله'!$B$16, 'ضریب زلزله'!$B$9 * (0.4 + 0.6 * (A159 / 'ضریب زلزله'!$B$16)), IF(A159&lt;='ضریب زلزله'!$B$17, 'ضریب زلزله'!$B$9, IF(A159&lt;='ضریب زلزله'!$B$18, 'ضریب زلزله'!$B$10 / A159, 'ضریب زلزله'!$B$10 * ('ضریب زلزله'!$B$18 / (A159^2)))))</f>
        <v>0.16560509554140126</v>
      </c>
    </row>
    <row r="160" spans="1:2" ht="24" thickTop="1" thickBot="1">
      <c r="A160" s="10">
        <v>3.16</v>
      </c>
      <c r="B160" s="10">
        <f>IF(A160&lt;'ضریب زلزله'!$B$16, 'ضریب زلزله'!$B$9 * (0.4 + 0.6 * (A160 / 'ضریب زلزله'!$B$16)), IF(A160&lt;='ضریب زلزله'!$B$17, 'ضریب زلزله'!$B$9, IF(A160&lt;='ضریب زلزله'!$B$18, 'ضریب زلزله'!$B$10 / A160, 'ضریب زلزله'!$B$10 * ('ضریب زلزله'!$B$18 / (A160^2)))))</f>
        <v>0.16455696202531644</v>
      </c>
    </row>
    <row r="161" spans="1:2" ht="24" thickTop="1" thickBot="1">
      <c r="A161" s="10">
        <v>3.18</v>
      </c>
      <c r="B161" s="10">
        <f>IF(A161&lt;'ضریب زلزله'!$B$16, 'ضریب زلزله'!$B$9 * (0.4 + 0.6 * (A161 / 'ضریب زلزله'!$B$16)), IF(A161&lt;='ضریب زلزله'!$B$17, 'ضریب زلزله'!$B$9, IF(A161&lt;='ضریب زلزله'!$B$18, 'ضریب زلزله'!$B$10 / A161, 'ضریب زلزله'!$B$10 * ('ضریب زلزله'!$B$18 / (A161^2)))))</f>
        <v>0.16352201257861634</v>
      </c>
    </row>
    <row r="162" spans="1:2" ht="24" thickTop="1" thickBot="1">
      <c r="A162" s="10">
        <v>3.2</v>
      </c>
      <c r="B162" s="10">
        <f>IF(A162&lt;'ضریب زلزله'!$B$16, 'ضریب زلزله'!$B$9 * (0.4 + 0.6 * (A162 / 'ضریب زلزله'!$B$16)), IF(A162&lt;='ضریب زلزله'!$B$17, 'ضریب زلزله'!$B$9, IF(A162&lt;='ضریب زلزله'!$B$18, 'ضریب زلزله'!$B$10 / A162, 'ضریب زلزله'!$B$10 * ('ضریب زلزله'!$B$18 / (A162^2)))))</f>
        <v>0.16250000000000001</v>
      </c>
    </row>
    <row r="163" spans="1:2" ht="24" thickTop="1" thickBot="1">
      <c r="A163" s="10">
        <v>3.22</v>
      </c>
      <c r="B163" s="10">
        <f>IF(A163&lt;'ضریب زلزله'!$B$16, 'ضریب زلزله'!$B$9 * (0.4 + 0.6 * (A163 / 'ضریب زلزله'!$B$16)), IF(A163&lt;='ضریب زلزله'!$B$17, 'ضریب زلزله'!$B$9, IF(A163&lt;='ضریب زلزله'!$B$18, 'ضریب زلزله'!$B$10 / A163, 'ضریب زلزله'!$B$10 * ('ضریب زلزله'!$B$18 / (A163^2)))))</f>
        <v>0.16149068322981366</v>
      </c>
    </row>
    <row r="164" spans="1:2" ht="24" thickTop="1" thickBot="1">
      <c r="A164" s="10">
        <v>3.24</v>
      </c>
      <c r="B164" s="10">
        <f>IF(A164&lt;'ضریب زلزله'!$B$16, 'ضریب زلزله'!$B$9 * (0.4 + 0.6 * (A164 / 'ضریب زلزله'!$B$16)), IF(A164&lt;='ضریب زلزله'!$B$17, 'ضریب زلزله'!$B$9, IF(A164&lt;='ضریب زلزله'!$B$18, 'ضریب زلزله'!$B$10 / A164, 'ضریب زلزله'!$B$10 * ('ضریب زلزله'!$B$18 / (A164^2)))))</f>
        <v>0.16049382716049382</v>
      </c>
    </row>
    <row r="165" spans="1:2" ht="24" thickTop="1" thickBot="1">
      <c r="A165" s="10">
        <v>3.26</v>
      </c>
      <c r="B165" s="10">
        <f>IF(A165&lt;'ضریب زلزله'!$B$16, 'ضریب زلزله'!$B$9 * (0.4 + 0.6 * (A165 / 'ضریب زلزله'!$B$16)), IF(A165&lt;='ضریب زلزله'!$B$17, 'ضریب زلزله'!$B$9, IF(A165&lt;='ضریب زلزله'!$B$18, 'ضریب زلزله'!$B$10 / A165, 'ضریب زلزله'!$B$10 * ('ضریب زلزله'!$B$18 / (A165^2)))))</f>
        <v>0.15950920245398775</v>
      </c>
    </row>
    <row r="166" spans="1:2" ht="24" thickTop="1" thickBot="1">
      <c r="A166" s="10">
        <v>3.28</v>
      </c>
      <c r="B166" s="10">
        <f>IF(A166&lt;'ضریب زلزله'!$B$16, 'ضریب زلزله'!$B$9 * (0.4 + 0.6 * (A166 / 'ضریب زلزله'!$B$16)), IF(A166&lt;='ضریب زلزله'!$B$17, 'ضریب زلزله'!$B$9, IF(A166&lt;='ضریب زلزله'!$B$18, 'ضریب زلزله'!$B$10 / A166, 'ضریب زلزله'!$B$10 * ('ضریب زلزله'!$B$18 / (A166^2)))))</f>
        <v>0.15853658536585366</v>
      </c>
    </row>
    <row r="167" spans="1:2" ht="24" thickTop="1" thickBot="1">
      <c r="A167" s="10">
        <v>3.3</v>
      </c>
      <c r="B167" s="10">
        <f>IF(A167&lt;'ضریب زلزله'!$B$16, 'ضریب زلزله'!$B$9 * (0.4 + 0.6 * (A167 / 'ضریب زلزله'!$B$16)), IF(A167&lt;='ضریب زلزله'!$B$17, 'ضریب زلزله'!$B$9, IF(A167&lt;='ضریب زلزله'!$B$18, 'ضریب زلزله'!$B$10 / A167, 'ضریب زلزله'!$B$10 * ('ضریب زلزله'!$B$18 / (A167^2)))))</f>
        <v>0.15757575757575759</v>
      </c>
    </row>
    <row r="168" spans="1:2" ht="24" thickTop="1" thickBot="1">
      <c r="A168" s="10">
        <v>3.32</v>
      </c>
      <c r="B168" s="10">
        <f>IF(A168&lt;'ضریب زلزله'!$B$16, 'ضریب زلزله'!$B$9 * (0.4 + 0.6 * (A168 / 'ضریب زلزله'!$B$16)), IF(A168&lt;='ضریب زلزله'!$B$17, 'ضریب زلزله'!$B$9, IF(A168&lt;='ضریب زلزله'!$B$18, 'ضریب زلزله'!$B$10 / A168, 'ضریب زلزله'!$B$10 * ('ضریب زلزله'!$B$18 / (A168^2)))))</f>
        <v>0.15662650602409639</v>
      </c>
    </row>
    <row r="169" spans="1:2" ht="24" thickTop="1" thickBot="1">
      <c r="A169" s="10">
        <v>3.34</v>
      </c>
      <c r="B169" s="10">
        <f>IF(A169&lt;'ضریب زلزله'!$B$16, 'ضریب زلزله'!$B$9 * (0.4 + 0.6 * (A169 / 'ضریب زلزله'!$B$16)), IF(A169&lt;='ضریب زلزله'!$B$17, 'ضریب زلزله'!$B$9, IF(A169&lt;='ضریب زلزله'!$B$18, 'ضریب زلزله'!$B$10 / A169, 'ضریب زلزله'!$B$10 * ('ضریب زلزله'!$B$18 / (A169^2)))))</f>
        <v>0.15568862275449102</v>
      </c>
    </row>
    <row r="170" spans="1:2" ht="24" thickTop="1" thickBot="1">
      <c r="A170" s="10">
        <v>3.36</v>
      </c>
      <c r="B170" s="10">
        <f>IF(A170&lt;'ضریب زلزله'!$B$16, 'ضریب زلزله'!$B$9 * (0.4 + 0.6 * (A170 / 'ضریب زلزله'!$B$16)), IF(A170&lt;='ضریب زلزله'!$B$17, 'ضریب زلزله'!$B$9, IF(A170&lt;='ضریب زلزله'!$B$18, 'ضریب زلزله'!$B$10 / A170, 'ضریب زلزله'!$B$10 * ('ضریب زلزله'!$B$18 / (A170^2)))))</f>
        <v>0.15476190476190477</v>
      </c>
    </row>
    <row r="171" spans="1:2" ht="24" thickTop="1" thickBot="1">
      <c r="A171" s="10">
        <v>3.38</v>
      </c>
      <c r="B171" s="10">
        <f>IF(A171&lt;'ضریب زلزله'!$B$16, 'ضریب زلزله'!$B$9 * (0.4 + 0.6 * (A171 / 'ضریب زلزله'!$B$16)), IF(A171&lt;='ضریب زلزله'!$B$17, 'ضریب زلزله'!$B$9, IF(A171&lt;='ضریب زلزله'!$B$18, 'ضریب زلزله'!$B$10 / A171, 'ضریب زلزله'!$B$10 * ('ضریب زلزله'!$B$18 / (A171^2)))))</f>
        <v>0.15384615384615385</v>
      </c>
    </row>
    <row r="172" spans="1:2" ht="24" thickTop="1" thickBot="1">
      <c r="A172" s="10">
        <v>3.4</v>
      </c>
      <c r="B172" s="10">
        <f>IF(A172&lt;'ضریب زلزله'!$B$16, 'ضریب زلزله'!$B$9 * (0.4 + 0.6 * (A172 / 'ضریب زلزله'!$B$16)), IF(A172&lt;='ضریب زلزله'!$B$17, 'ضریب زلزله'!$B$9, IF(A172&lt;='ضریب زلزله'!$B$18, 'ضریب زلزله'!$B$10 / A172, 'ضریب زلزله'!$B$10 * ('ضریب زلزله'!$B$18 / (A172^2)))))</f>
        <v>0.15294117647058825</v>
      </c>
    </row>
    <row r="173" spans="1:2" ht="24" thickTop="1" thickBot="1">
      <c r="A173" s="10">
        <v>3.42</v>
      </c>
      <c r="B173" s="10">
        <f>IF(A173&lt;'ضریب زلزله'!$B$16, 'ضریب زلزله'!$B$9 * (0.4 + 0.6 * (A173 / 'ضریب زلزله'!$B$16)), IF(A173&lt;='ضریب زلزله'!$B$17, 'ضریب زلزله'!$B$9, IF(A173&lt;='ضریب زلزله'!$B$18, 'ضریب زلزله'!$B$10 / A173, 'ضریب زلزله'!$B$10 * ('ضریب زلزله'!$B$18 / (A173^2)))))</f>
        <v>0.15204678362573101</v>
      </c>
    </row>
    <row r="174" spans="1:2" ht="24" thickTop="1" thickBot="1">
      <c r="A174" s="10">
        <v>3.44</v>
      </c>
      <c r="B174" s="10">
        <f>IF(A174&lt;'ضریب زلزله'!$B$16, 'ضریب زلزله'!$B$9 * (0.4 + 0.6 * (A174 / 'ضریب زلزله'!$B$16)), IF(A174&lt;='ضریب زلزله'!$B$17, 'ضریب زلزله'!$B$9, IF(A174&lt;='ضریب زلزله'!$B$18, 'ضریب زلزله'!$B$10 / A174, 'ضریب زلزله'!$B$10 * ('ضریب زلزله'!$B$18 / (A174^2)))))</f>
        <v>0.15116279069767444</v>
      </c>
    </row>
    <row r="175" spans="1:2" ht="24" thickTop="1" thickBot="1">
      <c r="A175" s="10">
        <v>3.46</v>
      </c>
      <c r="B175" s="10">
        <f>IF(A175&lt;'ضریب زلزله'!$B$16, 'ضریب زلزله'!$B$9 * (0.4 + 0.6 * (A175 / 'ضریب زلزله'!$B$16)), IF(A175&lt;='ضریب زلزله'!$B$17, 'ضریب زلزله'!$B$9, IF(A175&lt;='ضریب زلزله'!$B$18, 'ضریب زلزله'!$B$10 / A175, 'ضریب زلزله'!$B$10 * ('ضریب زلزله'!$B$18 / (A175^2)))))</f>
        <v>0.15028901734104047</v>
      </c>
    </row>
    <row r="176" spans="1:2" ht="24" thickTop="1" thickBot="1">
      <c r="A176" s="10">
        <v>3.48</v>
      </c>
      <c r="B176" s="10">
        <f>IF(A176&lt;'ضریب زلزله'!$B$16, 'ضریب زلزله'!$B$9 * (0.4 + 0.6 * (A176 / 'ضریب زلزله'!$B$16)), IF(A176&lt;='ضریب زلزله'!$B$17, 'ضریب زلزله'!$B$9, IF(A176&lt;='ضریب زلزله'!$B$18, 'ضریب زلزله'!$B$10 / A176, 'ضریب زلزله'!$B$10 * ('ضریب زلزله'!$B$18 / (A176^2)))))</f>
        <v>0.14942528735632185</v>
      </c>
    </row>
    <row r="177" spans="1:2" ht="24" thickTop="1" thickBot="1">
      <c r="A177" s="10">
        <v>3.5</v>
      </c>
      <c r="B177" s="10">
        <f>IF(A177&lt;'ضریب زلزله'!$B$16, 'ضریب زلزله'!$B$9 * (0.4 + 0.6 * (A177 / 'ضریب زلزله'!$B$16)), IF(A177&lt;='ضریب زلزله'!$B$17, 'ضریب زلزله'!$B$9, IF(A177&lt;='ضریب زلزله'!$B$18, 'ضریب زلزله'!$B$10 / A177, 'ضریب زلزله'!$B$10 * ('ضریب زلزله'!$B$18 / (A177^2)))))</f>
        <v>0.14857142857142858</v>
      </c>
    </row>
    <row r="178" spans="1:2" ht="24" thickTop="1" thickBot="1">
      <c r="A178" s="10">
        <v>3.52</v>
      </c>
      <c r="B178" s="10">
        <f>IF(A178&lt;'ضریب زلزله'!$B$16, 'ضریب زلزله'!$B$9 * (0.4 + 0.6 * (A178 / 'ضریب زلزله'!$B$16)), IF(A178&lt;='ضریب زلزله'!$B$17, 'ضریب زلزله'!$B$9, IF(A178&lt;='ضریب زلزله'!$B$18, 'ضریب زلزله'!$B$10 / A178, 'ضریب زلزله'!$B$10 * ('ضریب زلزله'!$B$18 / (A178^2)))))</f>
        <v>0.14772727272727273</v>
      </c>
    </row>
    <row r="179" spans="1:2" ht="24" thickTop="1" thickBot="1">
      <c r="A179" s="10">
        <v>3.54</v>
      </c>
      <c r="B179" s="10">
        <f>IF(A179&lt;'ضریب زلزله'!$B$16, 'ضریب زلزله'!$B$9 * (0.4 + 0.6 * (A179 / 'ضریب زلزله'!$B$16)), IF(A179&lt;='ضریب زلزله'!$B$17, 'ضریب زلزله'!$B$9, IF(A179&lt;='ضریب زلزله'!$B$18, 'ضریب زلزله'!$B$10 / A179, 'ضریب زلزله'!$B$10 * ('ضریب زلزله'!$B$18 / (A179^2)))))</f>
        <v>0.14689265536723164</v>
      </c>
    </row>
    <row r="180" spans="1:2" ht="24" thickTop="1" thickBot="1">
      <c r="A180" s="10">
        <v>3.56</v>
      </c>
      <c r="B180" s="10">
        <f>IF(A180&lt;'ضریب زلزله'!$B$16, 'ضریب زلزله'!$B$9 * (0.4 + 0.6 * (A180 / 'ضریب زلزله'!$B$16)), IF(A180&lt;='ضریب زلزله'!$B$17, 'ضریب زلزله'!$B$9, IF(A180&lt;='ضریب زلزله'!$B$18, 'ضریب زلزله'!$B$10 / A180, 'ضریب زلزله'!$B$10 * ('ضریب زلزله'!$B$18 / (A180^2)))))</f>
        <v>0.14606741573033707</v>
      </c>
    </row>
    <row r="181" spans="1:2" ht="24" thickTop="1" thickBot="1">
      <c r="A181" s="10">
        <v>3.58</v>
      </c>
      <c r="B181" s="10">
        <f>IF(A181&lt;'ضریب زلزله'!$B$16, 'ضریب زلزله'!$B$9 * (0.4 + 0.6 * (A181 / 'ضریب زلزله'!$B$16)), IF(A181&lt;='ضریب زلزله'!$B$17, 'ضریب زلزله'!$B$9, IF(A181&lt;='ضریب زلزله'!$B$18, 'ضریب زلزله'!$B$10 / A181, 'ضریب زلزله'!$B$10 * ('ضریب زلزله'!$B$18 / (A181^2)))))</f>
        <v>0.14525139664804471</v>
      </c>
    </row>
    <row r="182" spans="1:2" ht="24" thickTop="1" thickBot="1">
      <c r="A182" s="10">
        <v>3.6</v>
      </c>
      <c r="B182" s="10">
        <f>IF(A182&lt;'ضریب زلزله'!$B$16, 'ضریب زلزله'!$B$9 * (0.4 + 0.6 * (A182 / 'ضریب زلزله'!$B$16)), IF(A182&lt;='ضریب زلزله'!$B$17, 'ضریب زلزله'!$B$9, IF(A182&lt;='ضریب زلزله'!$B$18, 'ضریب زلزله'!$B$10 / A182, 'ضریب زلزله'!$B$10 * ('ضریب زلزله'!$B$18 / (A182^2)))))</f>
        <v>0.14444444444444446</v>
      </c>
    </row>
    <row r="183" spans="1:2" ht="24" thickTop="1" thickBot="1">
      <c r="A183" s="10">
        <v>3.62</v>
      </c>
      <c r="B183" s="10">
        <f>IF(A183&lt;'ضریب زلزله'!$B$16, 'ضریب زلزله'!$B$9 * (0.4 + 0.6 * (A183 / 'ضریب زلزله'!$B$16)), IF(A183&lt;='ضریب زلزله'!$B$17, 'ضریب زلزله'!$B$9, IF(A183&lt;='ضریب زلزله'!$B$18, 'ضریب زلزله'!$B$10 / A183, 'ضریب زلزله'!$B$10 * ('ضریب زلزله'!$B$18 / (A183^2)))))</f>
        <v>0.143646408839779</v>
      </c>
    </row>
    <row r="184" spans="1:2" ht="24" thickTop="1" thickBot="1">
      <c r="A184" s="10">
        <v>3.64</v>
      </c>
      <c r="B184" s="10">
        <f>IF(A184&lt;'ضریب زلزله'!$B$16, 'ضریب زلزله'!$B$9 * (0.4 + 0.6 * (A184 / 'ضریب زلزله'!$B$16)), IF(A184&lt;='ضریب زلزله'!$B$17, 'ضریب زلزله'!$B$9, IF(A184&lt;='ضریب زلزله'!$B$18, 'ضریب زلزله'!$B$10 / A184, 'ضریب زلزله'!$B$10 * ('ضریب زلزله'!$B$18 / (A184^2)))))</f>
        <v>0.14285714285714285</v>
      </c>
    </row>
    <row r="185" spans="1:2" ht="24" thickTop="1" thickBot="1">
      <c r="A185" s="10">
        <v>3.66</v>
      </c>
      <c r="B185" s="10">
        <f>IF(A185&lt;'ضریب زلزله'!$B$16, 'ضریب زلزله'!$B$9 * (0.4 + 0.6 * (A185 / 'ضریب زلزله'!$B$16)), IF(A185&lt;='ضریب زلزله'!$B$17, 'ضریب زلزله'!$B$9, IF(A185&lt;='ضریب زلزله'!$B$18, 'ضریب زلزله'!$B$10 / A185, 'ضریب زلزله'!$B$10 * ('ضریب زلزله'!$B$18 / (A185^2)))))</f>
        <v>0.14207650273224043</v>
      </c>
    </row>
    <row r="186" spans="1:2" ht="24" thickTop="1" thickBot="1">
      <c r="A186" s="10">
        <v>3.68</v>
      </c>
      <c r="B186" s="10">
        <f>IF(A186&lt;'ضریب زلزله'!$B$16, 'ضریب زلزله'!$B$9 * (0.4 + 0.6 * (A186 / 'ضریب زلزله'!$B$16)), IF(A186&lt;='ضریب زلزله'!$B$17, 'ضریب زلزله'!$B$9, IF(A186&lt;='ضریب زلزله'!$B$18, 'ضریب زلزله'!$B$10 / A186, 'ضریب زلزله'!$B$10 * ('ضریب زلزله'!$B$18 / (A186^2)))))</f>
        <v>0.14130434782608695</v>
      </c>
    </row>
    <row r="187" spans="1:2" ht="24" thickTop="1" thickBot="1">
      <c r="A187" s="10">
        <v>3.7</v>
      </c>
      <c r="B187" s="10">
        <f>IF(A187&lt;'ضریب زلزله'!$B$16, 'ضریب زلزله'!$B$9 * (0.4 + 0.6 * (A187 / 'ضریب زلزله'!$B$16)), IF(A187&lt;='ضریب زلزله'!$B$17, 'ضریب زلزله'!$B$9, IF(A187&lt;='ضریب زلزله'!$B$18, 'ضریب زلزله'!$B$10 / A187, 'ضریب زلزله'!$B$10 * ('ضریب زلزله'!$B$18 / (A187^2)))))</f>
        <v>0.14054054054054055</v>
      </c>
    </row>
    <row r="188" spans="1:2" ht="24" thickTop="1" thickBot="1">
      <c r="A188" s="10">
        <v>3.72</v>
      </c>
      <c r="B188" s="10">
        <f>IF(A188&lt;'ضریب زلزله'!$B$16, 'ضریب زلزله'!$B$9 * (0.4 + 0.6 * (A188 / 'ضریب زلزله'!$B$16)), IF(A188&lt;='ضریب زلزله'!$B$17, 'ضریب زلزله'!$B$9, IF(A188&lt;='ضریب زلزله'!$B$18, 'ضریب زلزله'!$B$10 / A188, 'ضریب زلزله'!$B$10 * ('ضریب زلزله'!$B$18 / (A188^2)))))</f>
        <v>0.13978494623655913</v>
      </c>
    </row>
    <row r="189" spans="1:2" ht="24" thickTop="1" thickBot="1">
      <c r="A189" s="10">
        <v>3.74</v>
      </c>
      <c r="B189" s="10">
        <f>IF(A189&lt;'ضریب زلزله'!$B$16, 'ضریب زلزله'!$B$9 * (0.4 + 0.6 * (A189 / 'ضریب زلزله'!$B$16)), IF(A189&lt;='ضریب زلزله'!$B$17, 'ضریب زلزله'!$B$9, IF(A189&lt;='ضریب زلزله'!$B$18, 'ضریب زلزله'!$B$10 / A189, 'ضریب زلزله'!$B$10 * ('ضریب زلزله'!$B$18 / (A189^2)))))</f>
        <v>0.13903743315508021</v>
      </c>
    </row>
    <row r="190" spans="1:2" ht="24" thickTop="1" thickBot="1">
      <c r="A190" s="10">
        <v>3.76</v>
      </c>
      <c r="B190" s="10">
        <f>IF(A190&lt;'ضریب زلزله'!$B$16, 'ضریب زلزله'!$B$9 * (0.4 + 0.6 * (A190 / 'ضریب زلزله'!$B$16)), IF(A190&lt;='ضریب زلزله'!$B$17, 'ضریب زلزله'!$B$9, IF(A190&lt;='ضریب زلزله'!$B$18, 'ضریب زلزله'!$B$10 / A190, 'ضریب زلزله'!$B$10 * ('ضریب زلزله'!$B$18 / (A190^2)))))</f>
        <v>0.13829787234042554</v>
      </c>
    </row>
    <row r="191" spans="1:2" ht="24" thickTop="1" thickBot="1">
      <c r="A191" s="10">
        <v>3.78</v>
      </c>
      <c r="B191" s="10">
        <f>IF(A191&lt;'ضریب زلزله'!$B$16, 'ضریب زلزله'!$B$9 * (0.4 + 0.6 * (A191 / 'ضریب زلزله'!$B$16)), IF(A191&lt;='ضریب زلزله'!$B$17, 'ضریب زلزله'!$B$9, IF(A191&lt;='ضریب زلزله'!$B$18, 'ضریب زلزله'!$B$10 / A191, 'ضریب زلزله'!$B$10 * ('ضریب زلزله'!$B$18 / (A191^2)))))</f>
        <v>0.13756613756613759</v>
      </c>
    </row>
    <row r="192" spans="1:2" ht="24" thickTop="1" thickBot="1">
      <c r="A192" s="10">
        <v>3.8</v>
      </c>
      <c r="B192" s="10">
        <f>IF(A192&lt;'ضریب زلزله'!$B$16, 'ضریب زلزله'!$B$9 * (0.4 + 0.6 * (A192 / 'ضریب زلزله'!$B$16)), IF(A192&lt;='ضریب زلزله'!$B$17, 'ضریب زلزله'!$B$9, IF(A192&lt;='ضریب زلزله'!$B$18, 'ضریب زلزله'!$B$10 / A192, 'ضریب زلزله'!$B$10 * ('ضریب زلزله'!$B$18 / (A192^2)))))</f>
        <v>0.1368421052631579</v>
      </c>
    </row>
    <row r="193" spans="1:2" ht="24" thickTop="1" thickBot="1">
      <c r="A193" s="10">
        <v>3.82</v>
      </c>
      <c r="B193" s="10">
        <f>IF(A193&lt;'ضریب زلزله'!$B$16, 'ضریب زلزله'!$B$9 * (0.4 + 0.6 * (A193 / 'ضریب زلزله'!$B$16)), IF(A193&lt;='ضریب زلزله'!$B$17, 'ضریب زلزله'!$B$9, IF(A193&lt;='ضریب زلزله'!$B$18, 'ضریب زلزله'!$B$10 / A193, 'ضریب زلزله'!$B$10 * ('ضریب زلزله'!$B$18 / (A193^2)))))</f>
        <v>0.13612565445026178</v>
      </c>
    </row>
    <row r="194" spans="1:2" ht="24" thickTop="1" thickBot="1">
      <c r="A194" s="10">
        <v>3.84</v>
      </c>
      <c r="B194" s="10">
        <f>IF(A194&lt;'ضریب زلزله'!$B$16, 'ضریب زلزله'!$B$9 * (0.4 + 0.6 * (A194 / 'ضریب زلزله'!$B$16)), IF(A194&lt;='ضریب زلزله'!$B$17, 'ضریب زلزله'!$B$9, IF(A194&lt;='ضریب زلزله'!$B$18, 'ضریب زلزله'!$B$10 / A194, 'ضریب زلزله'!$B$10 * ('ضریب زلزله'!$B$18 / (A194^2)))))</f>
        <v>0.13541666666666669</v>
      </c>
    </row>
    <row r="195" spans="1:2" ht="24" thickTop="1" thickBot="1">
      <c r="A195" s="10">
        <v>3.86</v>
      </c>
      <c r="B195" s="10">
        <f>IF(A195&lt;'ضریب زلزله'!$B$16, 'ضریب زلزله'!$B$9 * (0.4 + 0.6 * (A195 / 'ضریب زلزله'!$B$16)), IF(A195&lt;='ضریب زلزله'!$B$17, 'ضریب زلزله'!$B$9, IF(A195&lt;='ضریب زلزله'!$B$18, 'ضریب زلزله'!$B$10 / A195, 'ضریب زلزله'!$B$10 * ('ضریب زلزله'!$B$18 / (A195^2)))))</f>
        <v>0.13471502590673576</v>
      </c>
    </row>
    <row r="196" spans="1:2" ht="24" thickTop="1" thickBot="1">
      <c r="A196" s="10">
        <v>3.88</v>
      </c>
      <c r="B196" s="10">
        <f>IF(A196&lt;'ضریب زلزله'!$B$16, 'ضریب زلزله'!$B$9 * (0.4 + 0.6 * (A196 / 'ضریب زلزله'!$B$16)), IF(A196&lt;='ضریب زلزله'!$B$17, 'ضریب زلزله'!$B$9, IF(A196&lt;='ضریب زلزله'!$B$18, 'ضریب زلزله'!$B$10 / A196, 'ضریب زلزله'!$B$10 * ('ضریب زلزله'!$B$18 / (A196^2)))))</f>
        <v>0.13402061855670103</v>
      </c>
    </row>
    <row r="197" spans="1:2" ht="24" thickTop="1" thickBot="1">
      <c r="A197" s="10">
        <v>3.9</v>
      </c>
      <c r="B197" s="10">
        <f>IF(A197&lt;'ضریب زلزله'!$B$16, 'ضریب زلزله'!$B$9 * (0.4 + 0.6 * (A197 / 'ضریب زلزله'!$B$16)), IF(A197&lt;='ضریب زلزله'!$B$17, 'ضریب زلزله'!$B$9, IF(A197&lt;='ضریب زلزله'!$B$18, 'ضریب زلزله'!$B$10 / A197, 'ضریب زلزله'!$B$10 * ('ضریب زلزله'!$B$18 / (A197^2)))))</f>
        <v>0.13333333333333333</v>
      </c>
    </row>
    <row r="198" spans="1:2" ht="24" thickTop="1" thickBot="1">
      <c r="A198" s="10">
        <v>3.92</v>
      </c>
      <c r="B198" s="10">
        <f>IF(A198&lt;'ضریب زلزله'!$B$16, 'ضریب زلزله'!$B$9 * (0.4 + 0.6 * (A198 / 'ضریب زلزله'!$B$16)), IF(A198&lt;='ضریب زلزله'!$B$17, 'ضریب زلزله'!$B$9, IF(A198&lt;='ضریب زلزله'!$B$18, 'ضریب زلزله'!$B$10 / A198, 'ضریب زلزله'!$B$10 * ('ضریب زلزله'!$B$18 / (A198^2)))))</f>
        <v>0.1326530612244898</v>
      </c>
    </row>
    <row r="199" spans="1:2" ht="24" thickTop="1" thickBot="1">
      <c r="A199" s="10">
        <v>3.94</v>
      </c>
      <c r="B199" s="10">
        <f>IF(A199&lt;'ضریب زلزله'!$B$16, 'ضریب زلزله'!$B$9 * (0.4 + 0.6 * (A199 / 'ضریب زلزله'!$B$16)), IF(A199&lt;='ضریب زلزله'!$B$17, 'ضریب زلزله'!$B$9, IF(A199&lt;='ضریب زلزله'!$B$18, 'ضریب زلزله'!$B$10 / A199, 'ضریب زلزله'!$B$10 * ('ضریب زلزله'!$B$18 / (A199^2)))))</f>
        <v>0.13197969543147209</v>
      </c>
    </row>
    <row r="200" spans="1:2" ht="24" thickTop="1" thickBot="1">
      <c r="A200" s="10">
        <v>3.96</v>
      </c>
      <c r="B200" s="10">
        <f>IF(A200&lt;'ضریب زلزله'!$B$16, 'ضریب زلزله'!$B$9 * (0.4 + 0.6 * (A200 / 'ضریب زلزله'!$B$16)), IF(A200&lt;='ضریب زلزله'!$B$17, 'ضریب زلزله'!$B$9, IF(A200&lt;='ضریب زلزله'!$B$18, 'ضریب زلزله'!$B$10 / A200, 'ضریب زلزله'!$B$10 * ('ضریب زلزله'!$B$18 / (A200^2)))))</f>
        <v>0.13131313131313133</v>
      </c>
    </row>
    <row r="201" spans="1:2" ht="24" thickTop="1" thickBot="1">
      <c r="A201" s="10">
        <v>3.98</v>
      </c>
      <c r="B201" s="10">
        <f>IF(A201&lt;'ضریب زلزله'!$B$16, 'ضریب زلزله'!$B$9 * (0.4 + 0.6 * (A201 / 'ضریب زلزله'!$B$16)), IF(A201&lt;='ضریب زلزله'!$B$17, 'ضریب زلزله'!$B$9, IF(A201&lt;='ضریب زلزله'!$B$18, 'ضریب زلزله'!$B$10 / A201, 'ضریب زلزله'!$B$10 * ('ضریب زلزله'!$B$18 / (A201^2)))))</f>
        <v>0.1306532663316583</v>
      </c>
    </row>
    <row r="202" spans="1:2" ht="24" thickTop="1" thickBot="1">
      <c r="A202" s="10">
        <v>4</v>
      </c>
      <c r="B202" s="10">
        <f>IF(A202&lt;'ضریب زلزله'!$B$16, 'ضریب زلزله'!$B$9 * (0.4 + 0.6 * (A202 / 'ضریب زلزله'!$B$16)), IF(A202&lt;='ضریب زلزله'!$B$17, 'ضریب زلزله'!$B$9, IF(A202&lt;='ضریب زلزله'!$B$18, 'ضریب زلزله'!$B$10 / A202, 'ضریب زلزله'!$B$10 * ('ضریب زلزله'!$B$18 / (A202^2)))))</f>
        <v>0.13</v>
      </c>
    </row>
    <row r="203" spans="1:2" ht="24" thickTop="1" thickBot="1">
      <c r="A203" s="10">
        <v>4.0199999999999996</v>
      </c>
      <c r="B203" s="10">
        <f>IF(A203&lt;'ضریب زلزله'!$B$16, 'ضریب زلزله'!$B$9 * (0.4 + 0.6 * (A203 / 'ضریب زلزله'!$B$16)), IF(A203&lt;='ضریب زلزله'!$B$17, 'ضریب زلزله'!$B$9, IF(A203&lt;='ضریب زلزله'!$B$18, 'ضریب زلزله'!$B$10 / A203, 'ضریب زلزله'!$B$10 * ('ضریب زلزله'!$B$18 / (A203^2)))))</f>
        <v>0.12935323383084579</v>
      </c>
    </row>
    <row r="204" spans="1:2" ht="24" thickTop="1" thickBot="1">
      <c r="A204" s="10">
        <v>4.04</v>
      </c>
      <c r="B204" s="10">
        <f>IF(A204&lt;'ضریب زلزله'!$B$16, 'ضریب زلزله'!$B$9 * (0.4 + 0.6 * (A204 / 'ضریب زلزله'!$B$16)), IF(A204&lt;='ضریب زلزله'!$B$17, 'ضریب زلزله'!$B$9, IF(A204&lt;='ضریب زلزله'!$B$18, 'ضریب زلزله'!$B$10 / A204, 'ضریب زلزله'!$B$10 * ('ضریب زلزله'!$B$18 / (A204^2)))))</f>
        <v>0.12871287128712872</v>
      </c>
    </row>
    <row r="205" spans="1:2" ht="24" thickTop="1" thickBot="1">
      <c r="A205" s="10">
        <v>4.0599999999999996</v>
      </c>
      <c r="B205" s="10">
        <f>IF(A205&lt;'ضریب زلزله'!$B$16, 'ضریب زلزله'!$B$9 * (0.4 + 0.6 * (A205 / 'ضریب زلزله'!$B$16)), IF(A205&lt;='ضریب زلزله'!$B$17, 'ضریب زلزله'!$B$9, IF(A205&lt;='ضریب زلزله'!$B$18, 'ضریب زلزله'!$B$10 / A205, 'ضریب زلزله'!$B$10 * ('ضریب زلزله'!$B$18 / (A205^2)))))</f>
        <v>0.12807881773399016</v>
      </c>
    </row>
    <row r="206" spans="1:2" ht="24" thickTop="1" thickBot="1">
      <c r="A206" s="10">
        <v>4.08</v>
      </c>
      <c r="B206" s="10">
        <f>IF(A206&lt;'ضریب زلزله'!$B$16, 'ضریب زلزله'!$B$9 * (0.4 + 0.6 * (A206 / 'ضریب زلزله'!$B$16)), IF(A206&lt;='ضریب زلزله'!$B$17, 'ضریب زلزله'!$B$9, IF(A206&lt;='ضریب زلزله'!$B$18, 'ضریب زلزله'!$B$10 / A206, 'ضریب زلزله'!$B$10 * ('ضریب زلزله'!$B$18 / (A206^2)))))</f>
        <v>0.12745098039215685</v>
      </c>
    </row>
    <row r="207" spans="1:2" ht="24" thickTop="1" thickBot="1">
      <c r="A207" s="10">
        <v>4.0999999999999996</v>
      </c>
      <c r="B207" s="10">
        <f>IF(A207&lt;'ضریب زلزله'!$B$16, 'ضریب زلزله'!$B$9 * (0.4 + 0.6 * (A207 / 'ضریب زلزله'!$B$16)), IF(A207&lt;='ضریب زلزله'!$B$17, 'ضریب زلزله'!$B$9, IF(A207&lt;='ضریب زلزله'!$B$18, 'ضریب زلزله'!$B$10 / A207, 'ضریب زلزله'!$B$10 * ('ضریب زلزله'!$B$18 / (A207^2)))))</f>
        <v>0.12682926829268293</v>
      </c>
    </row>
    <row r="208" spans="1:2" ht="24" thickTop="1" thickBot="1">
      <c r="A208" s="10">
        <v>4.12</v>
      </c>
      <c r="B208" s="10">
        <f>IF(A208&lt;'ضریب زلزله'!$B$16, 'ضریب زلزله'!$B$9 * (0.4 + 0.6 * (A208 / 'ضریب زلزله'!$B$16)), IF(A208&lt;='ضریب زلزله'!$B$17, 'ضریب زلزله'!$B$9, IF(A208&lt;='ضریب زلزله'!$B$18, 'ضریب زلزله'!$B$10 / A208, 'ضریب زلزله'!$B$10 * ('ضریب زلزله'!$B$18 / (A208^2)))))</f>
        <v>0.12621359223300971</v>
      </c>
    </row>
    <row r="209" spans="1:2" ht="24" thickTop="1" thickBot="1">
      <c r="A209" s="10">
        <v>4.1399999999999997</v>
      </c>
      <c r="B209" s="10">
        <f>IF(A209&lt;'ضریب زلزله'!$B$16, 'ضریب زلزله'!$B$9 * (0.4 + 0.6 * (A209 / 'ضریب زلزله'!$B$16)), IF(A209&lt;='ضریب زلزله'!$B$17, 'ضریب زلزله'!$B$9, IF(A209&lt;='ضریب زلزله'!$B$18, 'ضریب زلزله'!$B$10 / A209, 'ضریب زلزله'!$B$10 * ('ضریب زلزله'!$B$18 / (A209^2)))))</f>
        <v>0.12560386473429952</v>
      </c>
    </row>
    <row r="210" spans="1:2" ht="24" thickTop="1" thickBot="1">
      <c r="A210" s="10">
        <v>4.16</v>
      </c>
      <c r="B210" s="10">
        <f>IF(A210&lt;'ضریب زلزله'!$B$16, 'ضریب زلزله'!$B$9 * (0.4 + 0.6 * (A210 / 'ضریب زلزله'!$B$16)), IF(A210&lt;='ضریب زلزله'!$B$17, 'ضریب زلزله'!$B$9, IF(A210&lt;='ضریب زلزله'!$B$18, 'ضریب زلزله'!$B$10 / A210, 'ضریب زلزله'!$B$10 * ('ضریب زلزله'!$B$18 / (A210^2)))))</f>
        <v>0.125</v>
      </c>
    </row>
    <row r="211" spans="1:2" ht="24" thickTop="1" thickBot="1">
      <c r="A211" s="10">
        <v>4.18</v>
      </c>
      <c r="B211" s="10">
        <f>IF(A211&lt;'ضریب زلزله'!$B$16, 'ضریب زلزله'!$B$9 * (0.4 + 0.6 * (A211 / 'ضریب زلزله'!$B$16)), IF(A211&lt;='ضریب زلزله'!$B$17, 'ضریب زلزله'!$B$9, IF(A211&lt;='ضریب زلزله'!$B$18, 'ضریب زلزله'!$B$10 / A211, 'ضریب زلزله'!$B$10 * ('ضریب زلزله'!$B$18 / (A211^2)))))</f>
        <v>0.1244019138755981</v>
      </c>
    </row>
    <row r="212" spans="1:2" ht="24" thickTop="1" thickBot="1">
      <c r="A212" s="10">
        <v>4.2</v>
      </c>
      <c r="B212" s="10">
        <f>IF(A212&lt;'ضریب زلزله'!$B$16, 'ضریب زلزله'!$B$9 * (0.4 + 0.6 * (A212 / 'ضریب زلزله'!$B$16)), IF(A212&lt;='ضریب زلزله'!$B$17, 'ضریب زلزله'!$B$9, IF(A212&lt;='ضریب زلزله'!$B$18, 'ضریب زلزله'!$B$10 / A212, 'ضریب زلزله'!$B$10 * ('ضریب زلزله'!$B$18 / (A212^2)))))</f>
        <v>0.12380952380952381</v>
      </c>
    </row>
    <row r="213" spans="1:2" ht="24" thickTop="1" thickBot="1">
      <c r="A213" s="10">
        <v>4.22</v>
      </c>
      <c r="B213" s="10">
        <f>IF(A213&lt;'ضریب زلزله'!$B$16, 'ضریب زلزله'!$B$9 * (0.4 + 0.6 * (A213 / 'ضریب زلزله'!$B$16)), IF(A213&lt;='ضریب زلزله'!$B$17, 'ضریب زلزله'!$B$9, IF(A213&lt;='ضریب زلزله'!$B$18, 'ضریب زلزله'!$B$10 / A213, 'ضریب زلزله'!$B$10 * ('ضریب زلزله'!$B$18 / (A213^2)))))</f>
        <v>0.12322274881516589</v>
      </c>
    </row>
    <row r="214" spans="1:2" ht="24" thickTop="1" thickBot="1">
      <c r="A214" s="10">
        <v>4.24</v>
      </c>
      <c r="B214" s="10">
        <f>IF(A214&lt;'ضریب زلزله'!$B$16, 'ضریب زلزله'!$B$9 * (0.4 + 0.6 * (A214 / 'ضریب زلزله'!$B$16)), IF(A214&lt;='ضریب زلزله'!$B$17, 'ضریب زلزله'!$B$9, IF(A214&lt;='ضریب زلزله'!$B$18, 'ضریب زلزله'!$B$10 / A214, 'ضریب زلزله'!$B$10 * ('ضریب زلزله'!$B$18 / (A214^2)))))</f>
        <v>0.12264150943396226</v>
      </c>
    </row>
    <row r="215" spans="1:2" ht="24" thickTop="1" thickBot="1">
      <c r="A215" s="10">
        <v>4.26</v>
      </c>
      <c r="B215" s="10">
        <f>IF(A215&lt;'ضریب زلزله'!$B$16, 'ضریب زلزله'!$B$9 * (0.4 + 0.6 * (A215 / 'ضریب زلزله'!$B$16)), IF(A215&lt;='ضریب زلزله'!$B$17, 'ضریب زلزله'!$B$9, IF(A215&lt;='ضریب زلزله'!$B$18, 'ضریب زلزله'!$B$10 / A215, 'ضریب زلزله'!$B$10 * ('ضریب زلزله'!$B$18 / (A215^2)))))</f>
        <v>0.12206572769953053</v>
      </c>
    </row>
    <row r="216" spans="1:2" ht="24" thickTop="1" thickBot="1">
      <c r="A216" s="10">
        <v>4.28</v>
      </c>
      <c r="B216" s="10">
        <f>IF(A216&lt;'ضریب زلزله'!$B$16, 'ضریب زلزله'!$B$9 * (0.4 + 0.6 * (A216 / 'ضریب زلزله'!$B$16)), IF(A216&lt;='ضریب زلزله'!$B$17, 'ضریب زلزله'!$B$9, IF(A216&lt;='ضریب زلزله'!$B$18, 'ضریب زلزله'!$B$10 / A216, 'ضریب زلزله'!$B$10 * ('ضریب زلزله'!$B$18 / (A216^2)))))</f>
        <v>0.12149532710280374</v>
      </c>
    </row>
    <row r="217" spans="1:2" ht="24" thickTop="1" thickBot="1">
      <c r="A217" s="10">
        <v>4.3</v>
      </c>
      <c r="B217" s="10">
        <f>IF(A217&lt;'ضریب زلزله'!$B$16, 'ضریب زلزله'!$B$9 * (0.4 + 0.6 * (A217 / 'ضریب زلزله'!$B$16)), IF(A217&lt;='ضریب زلزله'!$B$17, 'ضریب زلزله'!$B$9, IF(A217&lt;='ضریب زلزله'!$B$18, 'ضریب زلزله'!$B$10 / A217, 'ضریب زلزله'!$B$10 * ('ضریب زلزله'!$B$18 / (A217^2)))))</f>
        <v>0.12093023255813955</v>
      </c>
    </row>
    <row r="218" spans="1:2" ht="24" thickTop="1" thickBot="1">
      <c r="A218" s="10">
        <v>4.32</v>
      </c>
      <c r="B218" s="10">
        <f>IF(A218&lt;'ضریب زلزله'!$B$16, 'ضریب زلزله'!$B$9 * (0.4 + 0.6 * (A218 / 'ضریب زلزله'!$B$16)), IF(A218&lt;='ضریب زلزله'!$B$17, 'ضریب زلزله'!$B$9, IF(A218&lt;='ضریب زلزله'!$B$18, 'ضریب زلزله'!$B$10 / A218, 'ضریب زلزله'!$B$10 * ('ضریب زلزله'!$B$18 / (A218^2)))))</f>
        <v>0.12037037037037036</v>
      </c>
    </row>
    <row r="219" spans="1:2" ht="24" thickTop="1" thickBot="1">
      <c r="A219" s="10">
        <v>4.34</v>
      </c>
      <c r="B219" s="10">
        <f>IF(A219&lt;'ضریب زلزله'!$B$16, 'ضریب زلزله'!$B$9 * (0.4 + 0.6 * (A219 / 'ضریب زلزله'!$B$16)), IF(A219&lt;='ضریب زلزله'!$B$17, 'ضریب زلزله'!$B$9, IF(A219&lt;='ضریب زلزله'!$B$18, 'ضریب زلزله'!$B$10 / A219, 'ضریب زلزله'!$B$10 * ('ضریب زلزله'!$B$18 / (A219^2)))))</f>
        <v>0.11981566820276499</v>
      </c>
    </row>
    <row r="220" spans="1:2" ht="24" thickTop="1" thickBot="1">
      <c r="A220" s="10">
        <v>4.3600000000000003</v>
      </c>
      <c r="B220" s="10">
        <f>IF(A220&lt;'ضریب زلزله'!$B$16, 'ضریب زلزله'!$B$9 * (0.4 + 0.6 * (A220 / 'ضریب زلزله'!$B$16)), IF(A220&lt;='ضریب زلزله'!$B$17, 'ضریب زلزله'!$B$9, IF(A220&lt;='ضریب زلزله'!$B$18, 'ضریب زلزله'!$B$10 / A220, 'ضریب زلزله'!$B$10 * ('ضریب زلزله'!$B$18 / (A220^2)))))</f>
        <v>0.11926605504587155</v>
      </c>
    </row>
    <row r="221" spans="1:2" ht="24" thickTop="1" thickBot="1">
      <c r="A221" s="10">
        <v>4.38</v>
      </c>
      <c r="B221" s="10">
        <f>IF(A221&lt;'ضریب زلزله'!$B$16, 'ضریب زلزله'!$B$9 * (0.4 + 0.6 * (A221 / 'ضریب زلزله'!$B$16)), IF(A221&lt;='ضریب زلزله'!$B$17, 'ضریب زلزله'!$B$9, IF(A221&lt;='ضریب زلزله'!$B$18, 'ضریب زلزله'!$B$10 / A221, 'ضریب زلزله'!$B$10 * ('ضریب زلزله'!$B$18 / (A221^2)))))</f>
        <v>0.11872146118721462</v>
      </c>
    </row>
    <row r="222" spans="1:2" ht="24" thickTop="1" thickBot="1">
      <c r="A222" s="10">
        <v>4.4000000000000004</v>
      </c>
      <c r="B222" s="10">
        <f>IF(A222&lt;'ضریب زلزله'!$B$16, 'ضریب زلزله'!$B$9 * (0.4 + 0.6 * (A222 / 'ضریب زلزله'!$B$16)), IF(A222&lt;='ضریب زلزله'!$B$17, 'ضریب زلزله'!$B$9, IF(A222&lt;='ضریب زلزله'!$B$18, 'ضریب زلزله'!$B$10 / A222, 'ضریب زلزله'!$B$10 * ('ضریب زلزله'!$B$18 / (A222^2)))))</f>
        <v>0.11818181818181818</v>
      </c>
    </row>
    <row r="223" spans="1:2" ht="24" thickTop="1" thickBot="1">
      <c r="A223" s="10">
        <v>4.42</v>
      </c>
      <c r="B223" s="10">
        <f>IF(A223&lt;'ضریب زلزله'!$B$16, 'ضریب زلزله'!$B$9 * (0.4 + 0.6 * (A223 / 'ضریب زلزله'!$B$16)), IF(A223&lt;='ضریب زلزله'!$B$17, 'ضریب زلزله'!$B$9, IF(A223&lt;='ضریب زلزله'!$B$18, 'ضریب زلزله'!$B$10 / A223, 'ضریب زلزله'!$B$10 * ('ضریب زلزله'!$B$18 / (A223^2)))))</f>
        <v>0.11764705882352942</v>
      </c>
    </row>
    <row r="224" spans="1:2" ht="24" thickTop="1" thickBot="1">
      <c r="A224" s="10">
        <v>4.4400000000000004</v>
      </c>
      <c r="B224" s="10">
        <f>IF(A224&lt;'ضریب زلزله'!$B$16, 'ضریب زلزله'!$B$9 * (0.4 + 0.6 * (A224 / 'ضریب زلزله'!$B$16)), IF(A224&lt;='ضریب زلزله'!$B$17, 'ضریب زلزله'!$B$9, IF(A224&lt;='ضریب زلزله'!$B$18, 'ضریب زلزله'!$B$10 / A224, 'ضریب زلزله'!$B$10 * ('ضریب زلزله'!$B$18 / (A224^2)))))</f>
        <v>0.11711711711711711</v>
      </c>
    </row>
    <row r="225" spans="1:2" ht="24" thickTop="1" thickBot="1">
      <c r="A225" s="10">
        <v>4.46</v>
      </c>
      <c r="B225" s="10">
        <f>IF(A225&lt;'ضریب زلزله'!$B$16, 'ضریب زلزله'!$B$9 * (0.4 + 0.6 * (A225 / 'ضریب زلزله'!$B$16)), IF(A225&lt;='ضریب زلزله'!$B$17, 'ضریب زلزله'!$B$9, IF(A225&lt;='ضریب زلزله'!$B$18, 'ضریب زلزله'!$B$10 / A225, 'ضریب زلزله'!$B$10 * ('ضریب زلزله'!$B$18 / (A225^2)))))</f>
        <v>0.11659192825112108</v>
      </c>
    </row>
    <row r="226" spans="1:2" ht="24" thickTop="1" thickBot="1">
      <c r="A226" s="10">
        <v>4.4800000000000004</v>
      </c>
      <c r="B226" s="10">
        <f>IF(A226&lt;'ضریب زلزله'!$B$16, 'ضریب زلزله'!$B$9 * (0.4 + 0.6 * (A226 / 'ضریب زلزله'!$B$16)), IF(A226&lt;='ضریب زلزله'!$B$17, 'ضریب زلزله'!$B$9, IF(A226&lt;='ضریب زلزله'!$B$18, 'ضریب زلزله'!$B$10 / A226, 'ضریب زلزله'!$B$10 * ('ضریب زلزله'!$B$18 / (A226^2)))))</f>
        <v>0.11607142857142856</v>
      </c>
    </row>
    <row r="227" spans="1:2" ht="24" thickTop="1" thickBot="1">
      <c r="A227" s="10">
        <v>4.5</v>
      </c>
      <c r="B227" s="10">
        <f>IF(A227&lt;'ضریب زلزله'!$B$16, 'ضریب زلزله'!$B$9 * (0.4 + 0.6 * (A227 / 'ضریب زلزله'!$B$16)), IF(A227&lt;='ضریب زلزله'!$B$17, 'ضریب زلزله'!$B$9, IF(A227&lt;='ضریب زلزله'!$B$18, 'ضریب زلزله'!$B$10 / A227, 'ضریب زلزله'!$B$10 * ('ضریب زلزله'!$B$18 / (A227^2)))))</f>
        <v>0.11555555555555556</v>
      </c>
    </row>
    <row r="228" spans="1:2" ht="24" thickTop="1" thickBot="1">
      <c r="A228" s="10">
        <v>4.5199999999999996</v>
      </c>
      <c r="B228" s="10">
        <f>IF(A228&lt;'ضریب زلزله'!$B$16, 'ضریب زلزله'!$B$9 * (0.4 + 0.6 * (A228 / 'ضریب زلزله'!$B$16)), IF(A228&lt;='ضریب زلزله'!$B$17, 'ضریب زلزله'!$B$9, IF(A228&lt;='ضریب زلزله'!$B$18, 'ضریب زلزله'!$B$10 / A228, 'ضریب زلزله'!$B$10 * ('ضریب زلزله'!$B$18 / (A228^2)))))</f>
        <v>0.11504424778761063</v>
      </c>
    </row>
    <row r="229" spans="1:2" ht="24" thickTop="1" thickBot="1">
      <c r="A229" s="10">
        <v>4.54</v>
      </c>
      <c r="B229" s="10">
        <f>IF(A229&lt;'ضریب زلزله'!$B$16, 'ضریب زلزله'!$B$9 * (0.4 + 0.6 * (A229 / 'ضریب زلزله'!$B$16)), IF(A229&lt;='ضریب زلزله'!$B$17, 'ضریب زلزله'!$B$9, IF(A229&lt;='ضریب زلزله'!$B$18, 'ضریب زلزله'!$B$10 / A229, 'ضریب زلزله'!$B$10 * ('ضریب زلزله'!$B$18 / (A229^2)))))</f>
        <v>0.11453744493392071</v>
      </c>
    </row>
    <row r="230" spans="1:2" ht="24" thickTop="1" thickBot="1">
      <c r="A230" s="10">
        <v>4.5599999999999996</v>
      </c>
      <c r="B230" s="10">
        <f>IF(A230&lt;'ضریب زلزله'!$B$16, 'ضریب زلزله'!$B$9 * (0.4 + 0.6 * (A230 / 'ضریب زلزله'!$B$16)), IF(A230&lt;='ضریب زلزله'!$B$17, 'ضریب زلزله'!$B$9, IF(A230&lt;='ضریب زلزله'!$B$18, 'ضریب زلزله'!$B$10 / A230, 'ضریب زلزله'!$B$10 * ('ضریب زلزله'!$B$18 / (A230^2)))))</f>
        <v>0.11403508771929825</v>
      </c>
    </row>
    <row r="231" spans="1:2" ht="24" thickTop="1" thickBot="1">
      <c r="A231" s="10">
        <v>4.58</v>
      </c>
      <c r="B231" s="10">
        <f>IF(A231&lt;'ضریب زلزله'!$B$16, 'ضریب زلزله'!$B$9 * (0.4 + 0.6 * (A231 / 'ضریب زلزله'!$B$16)), IF(A231&lt;='ضریب زلزله'!$B$17, 'ضریب زلزله'!$B$9, IF(A231&lt;='ضریب زلزله'!$B$18, 'ضریب زلزله'!$B$10 / A231, 'ضریب زلزله'!$B$10 * ('ضریب زلزله'!$B$18 / (A231^2)))))</f>
        <v>0.11353711790393013</v>
      </c>
    </row>
    <row r="232" spans="1:2" ht="24" thickTop="1" thickBot="1">
      <c r="A232" s="10">
        <v>4.5999999999999996</v>
      </c>
      <c r="B232" s="10">
        <f>IF(A232&lt;'ضریب زلزله'!$B$16, 'ضریب زلزله'!$B$9 * (0.4 + 0.6 * (A232 / 'ضریب زلزله'!$B$16)), IF(A232&lt;='ضریب زلزله'!$B$17, 'ضریب زلزله'!$B$9, IF(A232&lt;='ضریب زلزله'!$B$18, 'ضریب زلزله'!$B$10 / A232, 'ضریب زلزله'!$B$10 * ('ضریب زلزله'!$B$18 / (A232^2)))))</f>
        <v>0.11304347826086958</v>
      </c>
    </row>
    <row r="233" spans="1:2" ht="24" thickTop="1" thickBot="1">
      <c r="A233" s="10">
        <v>4.62</v>
      </c>
      <c r="B233" s="10">
        <f>IF(A233&lt;'ضریب زلزله'!$B$16, 'ضریب زلزله'!$B$9 * (0.4 + 0.6 * (A233 / 'ضریب زلزله'!$B$16)), IF(A233&lt;='ضریب زلزله'!$B$17, 'ضریب زلزله'!$B$9, IF(A233&lt;='ضریب زلزله'!$B$18, 'ضریب زلزله'!$B$10 / A233, 'ضریب زلزله'!$B$10 * ('ضریب زلزله'!$B$18 / (A233^2)))))</f>
        <v>0.11255411255411256</v>
      </c>
    </row>
    <row r="234" spans="1:2" ht="24" thickTop="1" thickBot="1">
      <c r="A234" s="10">
        <v>4.6399999999999997</v>
      </c>
      <c r="B234" s="10">
        <f>IF(A234&lt;'ضریب زلزله'!$B$16, 'ضریب زلزله'!$B$9 * (0.4 + 0.6 * (A234 / 'ضریب زلزله'!$B$16)), IF(A234&lt;='ضریب زلزله'!$B$17, 'ضریب زلزله'!$B$9, IF(A234&lt;='ضریب زلزله'!$B$18, 'ضریب زلزله'!$B$10 / A234, 'ضریب زلزله'!$B$10 * ('ضریب زلزله'!$B$18 / (A234^2)))))</f>
        <v>0.1120689655172414</v>
      </c>
    </row>
    <row r="235" spans="1:2" ht="24" thickTop="1" thickBot="1">
      <c r="A235" s="10">
        <v>4.66</v>
      </c>
      <c r="B235" s="10">
        <f>IF(A235&lt;'ضریب زلزله'!$B$16, 'ضریب زلزله'!$B$9 * (0.4 + 0.6 * (A235 / 'ضریب زلزله'!$B$16)), IF(A235&lt;='ضریب زلزله'!$B$17, 'ضریب زلزله'!$B$9, IF(A235&lt;='ضریب زلزله'!$B$18, 'ضریب زلزله'!$B$10 / A235, 'ضریب زلزله'!$B$10 * ('ضریب زلزله'!$B$18 / (A235^2)))))</f>
        <v>0.11158798283261803</v>
      </c>
    </row>
    <row r="236" spans="1:2" ht="24" thickTop="1" thickBot="1">
      <c r="A236" s="10">
        <v>4.68</v>
      </c>
      <c r="B236" s="10">
        <f>IF(A236&lt;'ضریب زلزله'!$B$16, 'ضریب زلزله'!$B$9 * (0.4 + 0.6 * (A236 / 'ضریب زلزله'!$B$16)), IF(A236&lt;='ضریب زلزله'!$B$17, 'ضریب زلزله'!$B$9, IF(A236&lt;='ضریب زلزله'!$B$18, 'ضریب زلزله'!$B$10 / A236, 'ضریب زلزله'!$B$10 * ('ضریب زلزله'!$B$18 / (A236^2)))))</f>
        <v>0.11111111111111112</v>
      </c>
    </row>
    <row r="237" spans="1:2" ht="24" thickTop="1" thickBot="1">
      <c r="A237" s="10">
        <v>4.7</v>
      </c>
      <c r="B237" s="10">
        <f>IF(A237&lt;'ضریب زلزله'!$B$16, 'ضریب زلزله'!$B$9 * (0.4 + 0.6 * (A237 / 'ضریب زلزله'!$B$16)), IF(A237&lt;='ضریب زلزله'!$B$17, 'ضریب زلزله'!$B$9, IF(A237&lt;='ضریب زلزله'!$B$18, 'ضریب زلزله'!$B$10 / A237, 'ضریب زلزله'!$B$10 * ('ضریب زلزله'!$B$18 / (A237^2)))))</f>
        <v>0.11063829787234042</v>
      </c>
    </row>
    <row r="238" spans="1:2" ht="24" thickTop="1" thickBot="1">
      <c r="A238" s="10">
        <v>4.72</v>
      </c>
      <c r="B238" s="10">
        <f>IF(A238&lt;'ضریب زلزله'!$B$16, 'ضریب زلزله'!$B$9 * (0.4 + 0.6 * (A238 / 'ضریب زلزله'!$B$16)), IF(A238&lt;='ضریب زلزله'!$B$17, 'ضریب زلزله'!$B$9, IF(A238&lt;='ضریب زلزله'!$B$18, 'ضریب زلزله'!$B$10 / A238, 'ضریب زلزله'!$B$10 * ('ضریب زلزله'!$B$18 / (A238^2)))))</f>
        <v>0.11016949152542374</v>
      </c>
    </row>
    <row r="239" spans="1:2" ht="24" thickTop="1" thickBot="1">
      <c r="A239" s="10">
        <v>4.74</v>
      </c>
      <c r="B239" s="10">
        <f>IF(A239&lt;'ضریب زلزله'!$B$16, 'ضریب زلزله'!$B$9 * (0.4 + 0.6 * (A239 / 'ضریب زلزله'!$B$16)), IF(A239&lt;='ضریب زلزله'!$B$17, 'ضریب زلزله'!$B$9, IF(A239&lt;='ضریب زلزله'!$B$18, 'ضریب زلزله'!$B$10 / A239, 'ضریب زلزله'!$B$10 * ('ضریب زلزله'!$B$18 / (A239^2)))))</f>
        <v>0.10970464135021096</v>
      </c>
    </row>
    <row r="240" spans="1:2" ht="24" thickTop="1" thickBot="1">
      <c r="A240" s="10">
        <v>4.76</v>
      </c>
      <c r="B240" s="10">
        <f>IF(A240&lt;'ضریب زلزله'!$B$16, 'ضریب زلزله'!$B$9 * (0.4 + 0.6 * (A240 / 'ضریب زلزله'!$B$16)), IF(A240&lt;='ضریب زلزله'!$B$17, 'ضریب زلزله'!$B$9, IF(A240&lt;='ضریب زلزله'!$B$18, 'ضریب زلزله'!$B$10 / A240, 'ضریب زلزله'!$B$10 * ('ضریب زلزله'!$B$18 / (A240^2)))))</f>
        <v>0.10924369747899161</v>
      </c>
    </row>
    <row r="241" spans="1:2" ht="24" thickTop="1" thickBot="1">
      <c r="A241" s="10">
        <v>4.78</v>
      </c>
      <c r="B241" s="10">
        <f>IF(A241&lt;'ضریب زلزله'!$B$16, 'ضریب زلزله'!$B$9 * (0.4 + 0.6 * (A241 / 'ضریب زلزله'!$B$16)), IF(A241&lt;='ضریب زلزله'!$B$17, 'ضریب زلزله'!$B$9, IF(A241&lt;='ضریب زلزله'!$B$18, 'ضریب زلزله'!$B$10 / A241, 'ضریب زلزله'!$B$10 * ('ضریب زلزله'!$B$18 / (A241^2)))))</f>
        <v>0.10878661087866108</v>
      </c>
    </row>
    <row r="242" spans="1:2" ht="24" thickTop="1" thickBot="1">
      <c r="A242" s="10">
        <v>4.8</v>
      </c>
      <c r="B242" s="10">
        <f>IF(A242&lt;'ضریب زلزله'!$B$16, 'ضریب زلزله'!$B$9 * (0.4 + 0.6 * (A242 / 'ضریب زلزله'!$B$16)), IF(A242&lt;='ضریب زلزله'!$B$17, 'ضریب زلزله'!$B$9, IF(A242&lt;='ضریب زلزله'!$B$18, 'ضریب زلزله'!$B$10 / A242, 'ضریب زلزله'!$B$10 * ('ضریب زلزله'!$B$18 / (A242^2)))))</f>
        <v>0.10833333333333334</v>
      </c>
    </row>
    <row r="243" spans="1:2" ht="24" thickTop="1" thickBot="1">
      <c r="A243" s="10">
        <v>4.82</v>
      </c>
      <c r="B243" s="10">
        <f>IF(A243&lt;'ضریب زلزله'!$B$16, 'ضریب زلزله'!$B$9 * (0.4 + 0.6 * (A243 / 'ضریب زلزله'!$B$16)), IF(A243&lt;='ضریب زلزله'!$B$17, 'ضریب زلزله'!$B$9, IF(A243&lt;='ضریب زلزله'!$B$18, 'ضریب زلزله'!$B$10 / A243, 'ضریب زلزله'!$B$10 * ('ضریب زلزله'!$B$18 / (A243^2)))))</f>
        <v>0.10788381742738588</v>
      </c>
    </row>
    <row r="244" spans="1:2" ht="24" thickTop="1" thickBot="1">
      <c r="A244" s="10">
        <v>4.84</v>
      </c>
      <c r="B244" s="10">
        <f>IF(A244&lt;'ضریب زلزله'!$B$16, 'ضریب زلزله'!$B$9 * (0.4 + 0.6 * (A244 / 'ضریب زلزله'!$B$16)), IF(A244&lt;='ضریب زلزله'!$B$17, 'ضریب زلزله'!$B$9, IF(A244&lt;='ضریب زلزله'!$B$18, 'ضریب زلزله'!$B$10 / A244, 'ضریب زلزله'!$B$10 * ('ضریب زلزله'!$B$18 / (A244^2)))))</f>
        <v>0.10743801652892562</v>
      </c>
    </row>
    <row r="245" spans="1:2" ht="24" thickTop="1" thickBot="1">
      <c r="A245" s="10">
        <v>4.8600000000000003</v>
      </c>
      <c r="B245" s="10">
        <f>IF(A245&lt;'ضریب زلزله'!$B$16, 'ضریب زلزله'!$B$9 * (0.4 + 0.6 * (A245 / 'ضریب زلزله'!$B$16)), IF(A245&lt;='ضریب زلزله'!$B$17, 'ضریب زلزله'!$B$9, IF(A245&lt;='ضریب زلزله'!$B$18, 'ضریب زلزله'!$B$10 / A245, 'ضریب زلزله'!$B$10 * ('ضریب زلزله'!$B$18 / (A245^2)))))</f>
        <v>0.10699588477366255</v>
      </c>
    </row>
    <row r="246" spans="1:2" ht="24" thickTop="1" thickBot="1">
      <c r="A246" s="10">
        <v>4.88</v>
      </c>
      <c r="B246" s="10">
        <f>IF(A246&lt;'ضریب زلزله'!$B$16, 'ضریب زلزله'!$B$9 * (0.4 + 0.6 * (A246 / 'ضریب زلزله'!$B$16)), IF(A246&lt;='ضریب زلزله'!$B$17, 'ضریب زلزله'!$B$9, IF(A246&lt;='ضریب زلزله'!$B$18, 'ضریب زلزله'!$B$10 / A246, 'ضریب زلزله'!$B$10 * ('ضریب زلزله'!$B$18 / (A246^2)))))</f>
        <v>0.10655737704918034</v>
      </c>
    </row>
    <row r="247" spans="1:2" ht="24" thickTop="1" thickBot="1">
      <c r="A247" s="10">
        <v>4.9000000000000004</v>
      </c>
      <c r="B247" s="10">
        <f>IF(A247&lt;'ضریب زلزله'!$B$16, 'ضریب زلزله'!$B$9 * (0.4 + 0.6 * (A247 / 'ضریب زلزله'!$B$16)), IF(A247&lt;='ضریب زلزله'!$B$17, 'ضریب زلزله'!$B$9, IF(A247&lt;='ضریب زلزله'!$B$18, 'ضریب زلزله'!$B$10 / A247, 'ضریب زلزله'!$B$10 * ('ضریب زلزله'!$B$18 / (A247^2)))))</f>
        <v>0.10612244897959183</v>
      </c>
    </row>
    <row r="248" spans="1:2" ht="24" thickTop="1" thickBot="1">
      <c r="A248" s="10">
        <v>4.92</v>
      </c>
      <c r="B248" s="10">
        <f>IF(A248&lt;'ضریب زلزله'!$B$16, 'ضریب زلزله'!$B$9 * (0.4 + 0.6 * (A248 / 'ضریب زلزله'!$B$16)), IF(A248&lt;='ضریب زلزله'!$B$17, 'ضریب زلزله'!$B$9, IF(A248&lt;='ضریب زلزله'!$B$18, 'ضریب زلزله'!$B$10 / A248, 'ضریب زلزله'!$B$10 * ('ضریب زلزله'!$B$18 / (A248^2)))))</f>
        <v>0.10569105691056911</v>
      </c>
    </row>
    <row r="249" spans="1:2" ht="24" thickTop="1" thickBot="1">
      <c r="A249" s="10">
        <v>4.9400000000000004</v>
      </c>
      <c r="B249" s="10">
        <f>IF(A249&lt;'ضریب زلزله'!$B$16, 'ضریب زلزله'!$B$9 * (0.4 + 0.6 * (A249 / 'ضریب زلزله'!$B$16)), IF(A249&lt;='ضریب زلزله'!$B$17, 'ضریب زلزله'!$B$9, IF(A249&lt;='ضریب زلزله'!$B$18, 'ضریب زلزله'!$B$10 / A249, 'ضریب زلزله'!$B$10 * ('ضریب زلزله'!$B$18 / (A249^2)))))</f>
        <v>0.10526315789473684</v>
      </c>
    </row>
    <row r="250" spans="1:2" ht="24" thickTop="1" thickBot="1">
      <c r="A250" s="10">
        <v>4.96</v>
      </c>
      <c r="B250" s="10">
        <f>IF(A250&lt;'ضریب زلزله'!$B$16, 'ضریب زلزله'!$B$9 * (0.4 + 0.6 * (A250 / 'ضریب زلزله'!$B$16)), IF(A250&lt;='ضریب زلزله'!$B$17, 'ضریب زلزله'!$B$9, IF(A250&lt;='ضریب زلزله'!$B$18, 'ضریب زلزله'!$B$10 / A250, 'ضریب زلزله'!$B$10 * ('ضریب زلزله'!$B$18 / (A250^2)))))</f>
        <v>0.10483870967741936</v>
      </c>
    </row>
    <row r="251" spans="1:2" ht="24" thickTop="1" thickBot="1">
      <c r="A251" s="10">
        <v>4.9800000000000004</v>
      </c>
      <c r="B251" s="10">
        <f>IF(A251&lt;'ضریب زلزله'!$B$16, 'ضریب زلزله'!$B$9 * (0.4 + 0.6 * (A251 / 'ضریب زلزله'!$B$16)), IF(A251&lt;='ضریب زلزله'!$B$17, 'ضریب زلزله'!$B$9, IF(A251&lt;='ضریب زلزله'!$B$18, 'ضریب زلزله'!$B$10 / A251, 'ضریب زلزله'!$B$10 * ('ضریب زلزله'!$B$18 / (A251^2)))))</f>
        <v>0.10441767068273092</v>
      </c>
    </row>
    <row r="252" spans="1:2" ht="24" thickTop="1" thickBot="1">
      <c r="A252" s="10">
        <v>5</v>
      </c>
      <c r="B252" s="10">
        <f>IF(A252&lt;'ضریب زلزله'!$B$16, 'ضریب زلزله'!$B$9 * (0.4 + 0.6 * (A252 / 'ضریب زلزله'!$B$16)), IF(A252&lt;='ضریب زلزله'!$B$17, 'ضریب زلزله'!$B$9, IF(A252&lt;='ضریب زلزله'!$B$18, 'ضریب زلزله'!$B$10 / A252, 'ضریب زلزله'!$B$10 * ('ضریب زلزله'!$B$18 / (A252^2)))))</f>
        <v>0.10400000000000001</v>
      </c>
    </row>
    <row r="253" spans="1:2" ht="24" thickTop="1" thickBot="1">
      <c r="A253" s="10">
        <v>5.0199999999999996</v>
      </c>
      <c r="B253" s="10">
        <f>IF(A253&lt;'ضریب زلزله'!$B$16, 'ضریب زلزله'!$B$9 * (0.4 + 0.6 * (A253 / 'ضریب زلزله'!$B$16)), IF(A253&lt;='ضریب زلزله'!$B$17, 'ضریب زلزله'!$B$9, IF(A253&lt;='ضریب زلزله'!$B$18, 'ضریب زلزله'!$B$10 / A253, 'ضریب زلزله'!$B$10 * ('ضریب زلزله'!$B$18 / (A253^2)))))</f>
        <v>0.10358565737051795</v>
      </c>
    </row>
    <row r="254" spans="1:2" ht="24" thickTop="1" thickBot="1">
      <c r="A254" s="10">
        <v>5.04</v>
      </c>
      <c r="B254" s="10">
        <f>IF(A254&lt;'ضریب زلزله'!$B$16, 'ضریب زلزله'!$B$9 * (0.4 + 0.6 * (A254 / 'ضریب زلزله'!$B$16)), IF(A254&lt;='ضریب زلزله'!$B$17, 'ضریب زلزله'!$B$9, IF(A254&lt;='ضریب زلزله'!$B$18, 'ضریب زلزله'!$B$10 / A254, 'ضریب زلزله'!$B$10 * ('ضریب زلزله'!$B$18 / (A254^2)))))</f>
        <v>0.10317460317460318</v>
      </c>
    </row>
    <row r="255" spans="1:2" ht="24" thickTop="1" thickBot="1">
      <c r="A255" s="10">
        <v>5.0599999999999996</v>
      </c>
      <c r="B255" s="10">
        <f>IF(A255&lt;'ضریب زلزله'!$B$16, 'ضریب زلزله'!$B$9 * (0.4 + 0.6 * (A255 / 'ضریب زلزله'!$B$16)), IF(A255&lt;='ضریب زلزله'!$B$17, 'ضریب زلزله'!$B$9, IF(A255&lt;='ضریب زلزله'!$B$18, 'ضریب زلزله'!$B$10 / A255, 'ضریب زلزله'!$B$10 * ('ضریب زلزله'!$B$18 / (A255^2)))))</f>
        <v>0.10276679841897235</v>
      </c>
    </row>
    <row r="256" spans="1:2" ht="24" thickTop="1" thickBot="1">
      <c r="A256" s="10">
        <v>5.08</v>
      </c>
      <c r="B256" s="10">
        <f>IF(A256&lt;'ضریب زلزله'!$B$16, 'ضریب زلزله'!$B$9 * (0.4 + 0.6 * (A256 / 'ضریب زلزله'!$B$16)), IF(A256&lt;='ضریب زلزله'!$B$17, 'ضریب زلزله'!$B$9, IF(A256&lt;='ضریب زلزله'!$B$18, 'ضریب زلزله'!$B$10 / A256, 'ضریب زلزله'!$B$10 * ('ضریب زلزله'!$B$18 / (A256^2)))))</f>
        <v>0.10236220472440945</v>
      </c>
    </row>
    <row r="257" spans="1:2" ht="24" thickTop="1" thickBot="1">
      <c r="A257" s="10">
        <v>5.0999999999999996</v>
      </c>
      <c r="B257" s="10">
        <f>IF(A257&lt;'ضریب زلزله'!$B$16, 'ضریب زلزله'!$B$9 * (0.4 + 0.6 * (A257 / 'ضریب زلزله'!$B$16)), IF(A257&lt;='ضریب زلزله'!$B$17, 'ضریب زلزله'!$B$9, IF(A257&lt;='ضریب زلزله'!$B$18, 'ضریب زلزله'!$B$10 / A257, 'ضریب زلزله'!$B$10 * ('ضریب زلزله'!$B$18 / (A257^2)))))</f>
        <v>0.1019607843137255</v>
      </c>
    </row>
    <row r="258" spans="1:2" ht="24" thickTop="1" thickBot="1">
      <c r="A258" s="10">
        <v>5.12</v>
      </c>
      <c r="B258" s="10">
        <f>IF(A258&lt;'ضریب زلزله'!$B$16, 'ضریب زلزله'!$B$9 * (0.4 + 0.6 * (A258 / 'ضریب زلزله'!$B$16)), IF(A258&lt;='ضریب زلزله'!$B$17, 'ضریب زلزله'!$B$9, IF(A258&lt;='ضریب زلزله'!$B$18, 'ضریب زلزله'!$B$10 / A258, 'ضریب زلزله'!$B$10 * ('ضریب زلزله'!$B$18 / (A258^2)))))</f>
        <v>0.1015625</v>
      </c>
    </row>
    <row r="259" spans="1:2" ht="24" thickTop="1" thickBot="1">
      <c r="A259" s="10">
        <v>5.14</v>
      </c>
      <c r="B259" s="10">
        <f>IF(A259&lt;'ضریب زلزله'!$B$16, 'ضریب زلزله'!$B$9 * (0.4 + 0.6 * (A259 / 'ضریب زلزله'!$B$16)), IF(A259&lt;='ضریب زلزله'!$B$17, 'ضریب زلزله'!$B$9, IF(A259&lt;='ضریب زلزله'!$B$18, 'ضریب زلزله'!$B$10 / A259, 'ضریب زلزله'!$B$10 * ('ضریب زلزله'!$B$18 / (A259^2)))))</f>
        <v>0.10116731517509729</v>
      </c>
    </row>
    <row r="260" spans="1:2" ht="24" thickTop="1" thickBot="1">
      <c r="A260" s="10">
        <v>5.16</v>
      </c>
      <c r="B260" s="10">
        <f>IF(A260&lt;'ضریب زلزله'!$B$16, 'ضریب زلزله'!$B$9 * (0.4 + 0.6 * (A260 / 'ضریب زلزله'!$B$16)), IF(A260&lt;='ضریب زلزله'!$B$17, 'ضریب زلزله'!$B$9, IF(A260&lt;='ضریب زلزله'!$B$18, 'ضریب زلزله'!$B$10 / A260, 'ضریب زلزله'!$B$10 * ('ضریب زلزله'!$B$18 / (A260^2)))))</f>
        <v>0.10077519379844961</v>
      </c>
    </row>
    <row r="261" spans="1:2" ht="24" thickTop="1" thickBot="1">
      <c r="A261" s="10">
        <v>5.18</v>
      </c>
      <c r="B261" s="10">
        <f>IF(A261&lt;'ضریب زلزله'!$B$16, 'ضریب زلزله'!$B$9 * (0.4 + 0.6 * (A261 / 'ضریب زلزله'!$B$16)), IF(A261&lt;='ضریب زلزله'!$B$17, 'ضریب زلزله'!$B$9, IF(A261&lt;='ضریب زلزله'!$B$18, 'ضریب زلزله'!$B$10 / A261, 'ضریب زلزله'!$B$10 * ('ضریب زلزله'!$B$18 / (A261^2)))))</f>
        <v>0.10038610038610039</v>
      </c>
    </row>
    <row r="262" spans="1:2" ht="24" thickTop="1" thickBot="1">
      <c r="A262" s="10">
        <v>5.2</v>
      </c>
      <c r="B262" s="10">
        <f>IF(A262&lt;'ضریب زلزله'!$B$16, 'ضریب زلزله'!$B$9 * (0.4 + 0.6 * (A262 / 'ضریب زلزله'!$B$16)), IF(A262&lt;='ضریب زلزله'!$B$17, 'ضریب زلزله'!$B$9, IF(A262&lt;='ضریب زلزله'!$B$18, 'ضریب زلزله'!$B$10 / A262, 'ضریب زلزله'!$B$10 * ('ضریب زلزله'!$B$18 / (A262^2)))))</f>
        <v>0.1</v>
      </c>
    </row>
    <row r="263" spans="1:2" ht="24" thickTop="1" thickBot="1">
      <c r="A263" s="10">
        <v>5.22</v>
      </c>
      <c r="B263" s="10">
        <f>IF(A263&lt;'ضریب زلزله'!$B$16, 'ضریب زلزله'!$B$9 * (0.4 + 0.6 * (A263 / 'ضریب زلزله'!$B$16)), IF(A263&lt;='ضریب زلزله'!$B$17, 'ضریب زلزله'!$B$9, IF(A263&lt;='ضریب زلزله'!$B$18, 'ضریب زلزله'!$B$10 / A263, 'ضریب زلزله'!$B$10 * ('ضریب زلزله'!$B$18 / (A263^2)))))</f>
        <v>9.9616858237547901E-2</v>
      </c>
    </row>
    <row r="264" spans="1:2" ht="24" thickTop="1" thickBot="1">
      <c r="A264" s="10">
        <v>5.24</v>
      </c>
      <c r="B264" s="10">
        <f>IF(A264&lt;'ضریب زلزله'!$B$16, 'ضریب زلزله'!$B$9 * (0.4 + 0.6 * (A264 / 'ضریب زلزله'!$B$16)), IF(A264&lt;='ضریب زلزله'!$B$17, 'ضریب زلزله'!$B$9, IF(A264&lt;='ضریب زلزله'!$B$18, 'ضریب زلزله'!$B$10 / A264, 'ضریب زلزله'!$B$10 * ('ضریب زلزله'!$B$18 / (A264^2)))))</f>
        <v>9.9236641221374045E-2</v>
      </c>
    </row>
    <row r="265" spans="1:2" ht="24" thickTop="1" thickBot="1">
      <c r="A265" s="10">
        <v>5.26</v>
      </c>
      <c r="B265" s="10">
        <f>IF(A265&lt;'ضریب زلزله'!$B$16, 'ضریب زلزله'!$B$9 * (0.4 + 0.6 * (A265 / 'ضریب زلزله'!$B$16)), IF(A265&lt;='ضریب زلزله'!$B$17, 'ضریب زلزله'!$B$9, IF(A265&lt;='ضریب زلزله'!$B$18, 'ضریب زلزله'!$B$10 / A265, 'ضریب زلزله'!$B$10 * ('ضریب زلزله'!$B$18 / (A265^2)))))</f>
        <v>9.8859315589353625E-2</v>
      </c>
    </row>
    <row r="266" spans="1:2" ht="24" thickTop="1" thickBot="1">
      <c r="A266" s="10">
        <v>5.28</v>
      </c>
      <c r="B266" s="10">
        <f>IF(A266&lt;'ضریب زلزله'!$B$16, 'ضریب زلزله'!$B$9 * (0.4 + 0.6 * (A266 / 'ضریب زلزله'!$B$16)), IF(A266&lt;='ضریب زلزله'!$B$17, 'ضریب زلزله'!$B$9, IF(A266&lt;='ضریب زلزله'!$B$18, 'ضریب زلزله'!$B$10 / A266, 'ضریب زلزله'!$B$10 * ('ضریب زلزله'!$B$18 / (A266^2)))))</f>
        <v>9.8484848484848481E-2</v>
      </c>
    </row>
    <row r="267" spans="1:2" ht="24" thickTop="1" thickBot="1">
      <c r="A267" s="10">
        <v>5.3</v>
      </c>
      <c r="B267" s="10">
        <f>IF(A267&lt;'ضریب زلزله'!$B$16, 'ضریب زلزله'!$B$9 * (0.4 + 0.6 * (A267 / 'ضریب زلزله'!$B$16)), IF(A267&lt;='ضریب زلزله'!$B$17, 'ضریب زلزله'!$B$9, IF(A267&lt;='ضریب زلزله'!$B$18, 'ضریب زلزله'!$B$10 / A267, 'ضریب زلزله'!$B$10 * ('ضریب زلزله'!$B$18 / (A267^2)))))</f>
        <v>9.8113207547169817E-2</v>
      </c>
    </row>
    <row r="268" spans="1:2" ht="24" thickTop="1" thickBot="1">
      <c r="A268" s="10">
        <v>5.32</v>
      </c>
      <c r="B268" s="10">
        <f>IF(A268&lt;'ضریب زلزله'!$B$16, 'ضریب زلزله'!$B$9 * (0.4 + 0.6 * (A268 / 'ضریب زلزله'!$B$16)), IF(A268&lt;='ضریب زلزله'!$B$17, 'ضریب زلزله'!$B$9, IF(A268&lt;='ضریب زلزله'!$B$18, 'ضریب زلزله'!$B$10 / A268, 'ضریب زلزله'!$B$10 * ('ضریب زلزله'!$B$18 / (A268^2)))))</f>
        <v>9.7744360902255634E-2</v>
      </c>
    </row>
    <row r="269" spans="1:2" ht="24" thickTop="1" thickBot="1">
      <c r="A269" s="10">
        <v>5.34</v>
      </c>
      <c r="B269" s="10">
        <f>IF(A269&lt;'ضریب زلزله'!$B$16, 'ضریب زلزله'!$B$9 * (0.4 + 0.6 * (A269 / 'ضریب زلزله'!$B$16)), IF(A269&lt;='ضریب زلزله'!$B$17, 'ضریب زلزله'!$B$9, IF(A269&lt;='ضریب زلزله'!$B$18, 'ضریب زلزله'!$B$10 / A269, 'ضریب زلزله'!$B$10 * ('ضریب زلزله'!$B$18 / (A269^2)))))</f>
        <v>9.7378277153558054E-2</v>
      </c>
    </row>
    <row r="270" spans="1:2" ht="24" thickTop="1" thickBot="1">
      <c r="A270" s="10">
        <v>5.36</v>
      </c>
      <c r="B270" s="10">
        <f>IF(A270&lt;'ضریب زلزله'!$B$16, 'ضریب زلزله'!$B$9 * (0.4 + 0.6 * (A270 / 'ضریب زلزله'!$B$16)), IF(A270&lt;='ضریب زلزله'!$B$17, 'ضریب زلزله'!$B$9, IF(A270&lt;='ضریب زلزله'!$B$18, 'ضریب زلزله'!$B$10 / A270, 'ضریب زلزله'!$B$10 * ('ضریب زلزله'!$B$18 / (A270^2)))))</f>
        <v>9.7014925373134331E-2</v>
      </c>
    </row>
    <row r="271" spans="1:2" ht="24" thickTop="1" thickBot="1">
      <c r="A271" s="10">
        <v>5.38</v>
      </c>
      <c r="B271" s="10">
        <f>IF(A271&lt;'ضریب زلزله'!$B$16, 'ضریب زلزله'!$B$9 * (0.4 + 0.6 * (A271 / 'ضریب زلزله'!$B$16)), IF(A271&lt;='ضریب زلزله'!$B$17, 'ضریب زلزله'!$B$9, IF(A271&lt;='ضریب زلزله'!$B$18, 'ضریب زلزله'!$B$10 / A271, 'ضریب زلزله'!$B$10 * ('ضریب زلزله'!$B$18 / (A271^2)))))</f>
        <v>9.6654275092936809E-2</v>
      </c>
    </row>
    <row r="272" spans="1:2" ht="24" thickTop="1" thickBot="1">
      <c r="A272" s="10">
        <v>5.4</v>
      </c>
      <c r="B272" s="10">
        <f>IF(A272&lt;'ضریب زلزله'!$B$16, 'ضریب زلزله'!$B$9 * (0.4 + 0.6 * (A272 / 'ضریب زلزله'!$B$16)), IF(A272&lt;='ضریب زلزله'!$B$17, 'ضریب زلزله'!$B$9, IF(A272&lt;='ضریب زلزله'!$B$18, 'ضریب زلزله'!$B$10 / A272, 'ضریب زلزله'!$B$10 * ('ضریب زلزله'!$B$18 / (A272^2)))))</f>
        <v>9.6296296296296297E-2</v>
      </c>
    </row>
    <row r="273" spans="1:2" ht="24" thickTop="1" thickBot="1">
      <c r="A273" s="10">
        <v>5.42</v>
      </c>
      <c r="B273" s="10">
        <f>IF(A273&lt;'ضریب زلزله'!$B$16, 'ضریب زلزله'!$B$9 * (0.4 + 0.6 * (A273 / 'ضریب زلزله'!$B$16)), IF(A273&lt;='ضریب زلزله'!$B$17, 'ضریب زلزله'!$B$9, IF(A273&lt;='ضریب زلزله'!$B$18, 'ضریب زلزله'!$B$10 / A273, 'ضریب زلزله'!$B$10 * ('ضریب زلزله'!$B$18 / (A273^2)))))</f>
        <v>9.5940959409594101E-2</v>
      </c>
    </row>
    <row r="274" spans="1:2" ht="24" thickTop="1" thickBot="1">
      <c r="A274" s="10">
        <v>5.44</v>
      </c>
      <c r="B274" s="10">
        <f>IF(A274&lt;'ضریب زلزله'!$B$16, 'ضریب زلزله'!$B$9 * (0.4 + 0.6 * (A274 / 'ضریب زلزله'!$B$16)), IF(A274&lt;='ضریب زلزله'!$B$17, 'ضریب زلزله'!$B$9, IF(A274&lt;='ضریب زلزله'!$B$18, 'ضریب زلزله'!$B$10 / A274, 'ضریب زلزله'!$B$10 * ('ضریب زلزله'!$B$18 / (A274^2)))))</f>
        <v>9.5588235294117641E-2</v>
      </c>
    </row>
    <row r="275" spans="1:2" ht="24" thickTop="1" thickBot="1">
      <c r="A275" s="10">
        <v>5.46</v>
      </c>
      <c r="B275" s="10">
        <f>IF(A275&lt;'ضریب زلزله'!$B$16, 'ضریب زلزله'!$B$9 * (0.4 + 0.6 * (A275 / 'ضریب زلزله'!$B$16)), IF(A275&lt;='ضریب زلزله'!$B$17, 'ضریب زلزله'!$B$9, IF(A275&lt;='ضریب زلزله'!$B$18, 'ضریب زلزله'!$B$10 / A275, 'ضریب زلزله'!$B$10 * ('ضریب زلزله'!$B$18 / (A275^2)))))</f>
        <v>9.5238095238095247E-2</v>
      </c>
    </row>
    <row r="276" spans="1:2" ht="24" thickTop="1" thickBot="1">
      <c r="A276" s="10">
        <v>5.48</v>
      </c>
      <c r="B276" s="10">
        <f>IF(A276&lt;'ضریب زلزله'!$B$16, 'ضریب زلزله'!$B$9 * (0.4 + 0.6 * (A276 / 'ضریب زلزله'!$B$16)), IF(A276&lt;='ضریب زلزله'!$B$17, 'ضریب زلزله'!$B$9, IF(A276&lt;='ضریب زلزله'!$B$18, 'ضریب زلزله'!$B$10 / A276, 'ضریب زلزله'!$B$10 * ('ضریب زلزله'!$B$18 / (A276^2)))))</f>
        <v>9.4890510948905105E-2</v>
      </c>
    </row>
    <row r="277" spans="1:2" ht="24" thickTop="1" thickBot="1">
      <c r="A277" s="10">
        <v>5.5</v>
      </c>
      <c r="B277" s="10">
        <f>IF(A277&lt;'ضریب زلزله'!$B$16, 'ضریب زلزله'!$B$9 * (0.4 + 0.6 * (A277 / 'ضریب زلزله'!$B$16)), IF(A277&lt;='ضریب زلزله'!$B$17, 'ضریب زلزله'!$B$9, IF(A277&lt;='ضریب زلزله'!$B$18, 'ضریب زلزله'!$B$10 / A277, 'ضریب زلزله'!$B$10 * ('ضریب زلزله'!$B$18 / (A277^2)))))</f>
        <v>9.4545454545454544E-2</v>
      </c>
    </row>
    <row r="278" spans="1:2" ht="24" thickTop="1" thickBot="1">
      <c r="A278" s="10">
        <v>5.52</v>
      </c>
      <c r="B278" s="10">
        <f>IF(A278&lt;'ضریب زلزله'!$B$16, 'ضریب زلزله'!$B$9 * (0.4 + 0.6 * (A278 / 'ضریب زلزله'!$B$16)), IF(A278&lt;='ضریب زلزله'!$B$17, 'ضریب زلزله'!$B$9, IF(A278&lt;='ضریب زلزله'!$B$18, 'ضریب زلزله'!$B$10 / A278, 'ضریب زلزله'!$B$10 * ('ضریب زلزله'!$B$18 / (A278^2)))))</f>
        <v>9.4202898550724654E-2</v>
      </c>
    </row>
    <row r="279" spans="1:2" ht="24" thickTop="1" thickBot="1">
      <c r="A279" s="10">
        <v>5.54</v>
      </c>
      <c r="B279" s="10">
        <f>IF(A279&lt;'ضریب زلزله'!$B$16, 'ضریب زلزله'!$B$9 * (0.4 + 0.6 * (A279 / 'ضریب زلزله'!$B$16)), IF(A279&lt;='ضریب زلزله'!$B$17, 'ضریب زلزله'!$B$9, IF(A279&lt;='ضریب زلزله'!$B$18, 'ضریب زلزله'!$B$10 / A279, 'ضریب زلزله'!$B$10 * ('ضریب زلزله'!$B$18 / (A279^2)))))</f>
        <v>9.3862815884476536E-2</v>
      </c>
    </row>
    <row r="280" spans="1:2" ht="24" thickTop="1" thickBot="1">
      <c r="A280" s="10">
        <v>5.56</v>
      </c>
      <c r="B280" s="10">
        <f>IF(A280&lt;'ضریب زلزله'!$B$16, 'ضریب زلزله'!$B$9 * (0.4 + 0.6 * (A280 / 'ضریب زلزله'!$B$16)), IF(A280&lt;='ضریب زلزله'!$B$17, 'ضریب زلزله'!$B$9, IF(A280&lt;='ضریب زلزله'!$B$18, 'ضریب زلزله'!$B$10 / A280, 'ضریب زلزله'!$B$10 * ('ضریب زلزله'!$B$18 / (A280^2)))))</f>
        <v>9.3525179856115123E-2</v>
      </c>
    </row>
    <row r="281" spans="1:2" ht="24" thickTop="1" thickBot="1">
      <c r="A281" s="10">
        <v>5.58</v>
      </c>
      <c r="B281" s="10">
        <f>IF(A281&lt;'ضریب زلزله'!$B$16, 'ضریب زلزله'!$B$9 * (0.4 + 0.6 * (A281 / 'ضریب زلزله'!$B$16)), IF(A281&lt;='ضریب زلزله'!$B$17, 'ضریب زلزله'!$B$9, IF(A281&lt;='ضریب زلزله'!$B$18, 'ضریب زلزله'!$B$10 / A281, 'ضریب زلزله'!$B$10 * ('ضریب زلزله'!$B$18 / (A281^2)))))</f>
        <v>9.3189964157706098E-2</v>
      </c>
    </row>
    <row r="282" spans="1:2" ht="24" thickTop="1" thickBot="1">
      <c r="A282" s="10">
        <v>5.6</v>
      </c>
      <c r="B282" s="10">
        <f>IF(A282&lt;'ضریب زلزله'!$B$16, 'ضریب زلزله'!$B$9 * (0.4 + 0.6 * (A282 / 'ضریب زلزله'!$B$16)), IF(A282&lt;='ضریب زلزله'!$B$17, 'ضریب زلزله'!$B$9, IF(A282&lt;='ضریب زلزله'!$B$18, 'ضریب زلزله'!$B$10 / A282, 'ضریب زلزله'!$B$10 * ('ضریب زلزله'!$B$18 / (A282^2)))))</f>
        <v>9.285714285714286E-2</v>
      </c>
    </row>
    <row r="283" spans="1:2" ht="24" thickTop="1" thickBot="1">
      <c r="A283" s="10">
        <v>5.62</v>
      </c>
      <c r="B283" s="10">
        <f>IF(A283&lt;'ضریب زلزله'!$B$16, 'ضریب زلزله'!$B$9 * (0.4 + 0.6 * (A283 / 'ضریب زلزله'!$B$16)), IF(A283&lt;='ضریب زلزله'!$B$17, 'ضریب زلزله'!$B$9, IF(A283&lt;='ضریب زلزله'!$B$18, 'ضریب زلزله'!$B$10 / A283, 'ضریب زلزله'!$B$10 * ('ضریب زلزله'!$B$18 / (A283^2)))))</f>
        <v>9.2526690391459082E-2</v>
      </c>
    </row>
    <row r="284" spans="1:2" ht="24" thickTop="1" thickBot="1">
      <c r="A284" s="10">
        <v>5.64</v>
      </c>
      <c r="B284" s="10">
        <f>IF(A284&lt;'ضریب زلزله'!$B$16, 'ضریب زلزله'!$B$9 * (0.4 + 0.6 * (A284 / 'ضریب زلزله'!$B$16)), IF(A284&lt;='ضریب زلزله'!$B$17, 'ضریب زلزله'!$B$9, IF(A284&lt;='ضریب زلزله'!$B$18, 'ضریب زلزله'!$B$10 / A284, 'ضریب زلزله'!$B$10 * ('ضریب زلزله'!$B$18 / (A284^2)))))</f>
        <v>9.2198581560283696E-2</v>
      </c>
    </row>
    <row r="285" spans="1:2" ht="24" thickTop="1" thickBot="1">
      <c r="A285" s="10">
        <v>5.66</v>
      </c>
      <c r="B285" s="10">
        <f>IF(A285&lt;'ضریب زلزله'!$B$16, 'ضریب زلزله'!$B$9 * (0.4 + 0.6 * (A285 / 'ضریب زلزله'!$B$16)), IF(A285&lt;='ضریب زلزله'!$B$17, 'ضریب زلزله'!$B$9, IF(A285&lt;='ضریب زلزله'!$B$18, 'ضریب زلزله'!$B$10 / A285, 'ضریب زلزله'!$B$10 * ('ضریب زلزله'!$B$18 / (A285^2)))))</f>
        <v>9.187279151943463E-2</v>
      </c>
    </row>
    <row r="286" spans="1:2" ht="24" thickTop="1" thickBot="1">
      <c r="A286" s="10">
        <v>5.68</v>
      </c>
      <c r="B286" s="10">
        <f>IF(A286&lt;'ضریب زلزله'!$B$16, 'ضریب زلزله'!$B$9 * (0.4 + 0.6 * (A286 / 'ضریب زلزله'!$B$16)), IF(A286&lt;='ضریب زلزله'!$B$17, 'ضریب زلزله'!$B$9, IF(A286&lt;='ضریب زلزله'!$B$18, 'ضریب زلزله'!$B$10 / A286, 'ضریب زلزله'!$B$10 * ('ضریب زلزله'!$B$18 / (A286^2)))))</f>
        <v>9.154929577464789E-2</v>
      </c>
    </row>
    <row r="287" spans="1:2" ht="24" thickTop="1" thickBot="1">
      <c r="A287" s="10">
        <v>5.7</v>
      </c>
      <c r="B287" s="10">
        <f>IF(A287&lt;'ضریب زلزله'!$B$16, 'ضریب زلزله'!$B$9 * (0.4 + 0.6 * (A287 / 'ضریب زلزله'!$B$16)), IF(A287&lt;='ضریب زلزله'!$B$17, 'ضریب زلزله'!$B$9, IF(A287&lt;='ضریب زلزله'!$B$18, 'ضریب زلزله'!$B$10 / A287, 'ضریب زلزله'!$B$10 * ('ضریب زلزله'!$B$18 / (A287^2)))))</f>
        <v>9.1228070175438603E-2</v>
      </c>
    </row>
    <row r="288" spans="1:2" ht="24" thickTop="1" thickBot="1">
      <c r="A288" s="10">
        <v>5.72</v>
      </c>
      <c r="B288" s="10">
        <f>IF(A288&lt;'ضریب زلزله'!$B$16, 'ضریب زلزله'!$B$9 * (0.4 + 0.6 * (A288 / 'ضریب زلزله'!$B$16)), IF(A288&lt;='ضریب زلزله'!$B$17, 'ضریب زلزله'!$B$9, IF(A288&lt;='ضریب زلزله'!$B$18, 'ضریب زلزله'!$B$10 / A288, 'ضریب زلزله'!$B$10 * ('ضریب زلزله'!$B$18 / (A288^2)))))</f>
        <v>9.0909090909090912E-2</v>
      </c>
    </row>
    <row r="289" spans="1:2" ht="24" thickTop="1" thickBot="1">
      <c r="A289" s="10">
        <v>5.74</v>
      </c>
      <c r="B289" s="10">
        <f>IF(A289&lt;'ضریب زلزله'!$B$16, 'ضریب زلزله'!$B$9 * (0.4 + 0.6 * (A289 / 'ضریب زلزله'!$B$16)), IF(A289&lt;='ضریب زلزله'!$B$17, 'ضریب زلزله'!$B$9, IF(A289&lt;='ضریب زلزله'!$B$18, 'ضریب زلزله'!$B$10 / A289, 'ضریب زلزله'!$B$10 * ('ضریب زلزله'!$B$18 / (A289^2)))))</f>
        <v>9.0592334494773524E-2</v>
      </c>
    </row>
    <row r="290" spans="1:2" ht="24" thickTop="1" thickBot="1">
      <c r="A290" s="10">
        <v>5.76</v>
      </c>
      <c r="B290" s="10">
        <f>IF(A290&lt;'ضریب زلزله'!$B$16, 'ضریب زلزله'!$B$9 * (0.4 + 0.6 * (A290 / 'ضریب زلزله'!$B$16)), IF(A290&lt;='ضریب زلزله'!$B$17, 'ضریب زلزله'!$B$9, IF(A290&lt;='ضریب زلزله'!$B$18, 'ضریب زلزله'!$B$10 / A290, 'ضریب زلزله'!$B$10 * ('ضریب زلزله'!$B$18 / (A290^2)))))</f>
        <v>9.027777777777779E-2</v>
      </c>
    </row>
    <row r="291" spans="1:2" ht="24" thickTop="1" thickBot="1">
      <c r="A291" s="10">
        <v>5.78</v>
      </c>
      <c r="B291" s="10">
        <f>IF(A291&lt;'ضریب زلزله'!$B$16, 'ضریب زلزله'!$B$9 * (0.4 + 0.6 * (A291 / 'ضریب زلزله'!$B$16)), IF(A291&lt;='ضریب زلزله'!$B$17, 'ضریب زلزله'!$B$9, IF(A291&lt;='ضریب زلزله'!$B$18, 'ضریب زلزله'!$B$10 / A291, 'ضریب زلزله'!$B$10 * ('ضریب زلزله'!$B$18 / (A291^2)))))</f>
        <v>8.9965397923875437E-2</v>
      </c>
    </row>
    <row r="292" spans="1:2" ht="24" thickTop="1" thickBot="1">
      <c r="A292" s="10">
        <v>5.8</v>
      </c>
      <c r="B292" s="10">
        <f>IF(A292&lt;'ضریب زلزله'!$B$16, 'ضریب زلزله'!$B$9 * (0.4 + 0.6 * (A292 / 'ضریب زلزله'!$B$16)), IF(A292&lt;='ضریب زلزله'!$B$17, 'ضریب زلزله'!$B$9, IF(A292&lt;='ضریب زلزله'!$B$18, 'ضریب زلزله'!$B$10 / A292, 'ضریب زلزله'!$B$10 * ('ضریب زلزله'!$B$18 / (A292^2)))))</f>
        <v>8.9655172413793116E-2</v>
      </c>
    </row>
    <row r="293" spans="1:2" ht="24" thickTop="1" thickBot="1">
      <c r="A293" s="10">
        <v>5.82</v>
      </c>
      <c r="B293" s="10">
        <f>IF(A293&lt;'ضریب زلزله'!$B$16, 'ضریب زلزله'!$B$9 * (0.4 + 0.6 * (A293 / 'ضریب زلزله'!$B$16)), IF(A293&lt;='ضریب زلزله'!$B$17, 'ضریب زلزله'!$B$9, IF(A293&lt;='ضریب زلزله'!$B$18, 'ضریب زلزله'!$B$10 / A293, 'ضریب زلزله'!$B$10 * ('ضریب زلزله'!$B$18 / (A293^2)))))</f>
        <v>8.9347079037800689E-2</v>
      </c>
    </row>
    <row r="294" spans="1:2" ht="24" thickTop="1" thickBot="1">
      <c r="A294" s="10">
        <v>5.84</v>
      </c>
      <c r="B294" s="10">
        <f>IF(A294&lt;'ضریب زلزله'!$B$16, 'ضریب زلزله'!$B$9 * (0.4 + 0.6 * (A294 / 'ضریب زلزله'!$B$16)), IF(A294&lt;='ضریب زلزله'!$B$17, 'ضریب زلزله'!$B$9, IF(A294&lt;='ضریب زلزله'!$B$18, 'ضریب زلزله'!$B$10 / A294, 'ضریب زلزله'!$B$10 * ('ضریب زلزله'!$B$18 / (A294^2)))))</f>
        <v>8.9041095890410968E-2</v>
      </c>
    </row>
    <row r="295" spans="1:2" ht="24" thickTop="1" thickBot="1">
      <c r="A295" s="10">
        <v>5.86</v>
      </c>
      <c r="B295" s="10">
        <f>IF(A295&lt;'ضریب زلزله'!$B$16, 'ضریب زلزله'!$B$9 * (0.4 + 0.6 * (A295 / 'ضریب زلزله'!$B$16)), IF(A295&lt;='ضریب زلزله'!$B$17, 'ضریب زلزله'!$B$9, IF(A295&lt;='ضریب زلزله'!$B$18, 'ضریب زلزله'!$B$10 / A295, 'ضریب زلزله'!$B$10 * ('ضریب زلزله'!$B$18 / (A295^2)))))</f>
        <v>8.8737201365187715E-2</v>
      </c>
    </row>
    <row r="296" spans="1:2" ht="24" thickTop="1" thickBot="1">
      <c r="A296" s="10">
        <v>5.88</v>
      </c>
      <c r="B296" s="10">
        <f>IF(A296&lt;'ضریب زلزله'!$B$16, 'ضریب زلزله'!$B$9 * (0.4 + 0.6 * (A296 / 'ضریب زلزله'!$B$16)), IF(A296&lt;='ضریب زلزله'!$B$17, 'ضریب زلزله'!$B$9, IF(A296&lt;='ضریب زلزله'!$B$18, 'ضریب زلزله'!$B$10 / A296, 'ضریب زلزله'!$B$10 * ('ضریب زلزله'!$B$18 / (A296^2)))))</f>
        <v>8.8435374149659865E-2</v>
      </c>
    </row>
    <row r="297" spans="1:2" ht="24" thickTop="1" thickBot="1">
      <c r="A297" s="10">
        <v>5.9</v>
      </c>
      <c r="B297" s="10">
        <f>IF(A297&lt;'ضریب زلزله'!$B$16, 'ضریب زلزله'!$B$9 * (0.4 + 0.6 * (A297 / 'ضریب زلزله'!$B$16)), IF(A297&lt;='ضریب زلزله'!$B$17, 'ضریب زلزله'!$B$9, IF(A297&lt;='ضریب زلزله'!$B$18, 'ضریب زلزله'!$B$10 / A297, 'ضریب زلزله'!$B$10 * ('ضریب زلزله'!$B$18 / (A297^2)))))</f>
        <v>8.8135593220338981E-2</v>
      </c>
    </row>
    <row r="298" spans="1:2" ht="24" thickTop="1" thickBot="1">
      <c r="A298" s="10">
        <v>5.92</v>
      </c>
      <c r="B298" s="10">
        <f>IF(A298&lt;'ضریب زلزله'!$B$16, 'ضریب زلزله'!$B$9 * (0.4 + 0.6 * (A298 / 'ضریب زلزله'!$B$16)), IF(A298&lt;='ضریب زلزله'!$B$17, 'ضریب زلزله'!$B$9, IF(A298&lt;='ضریب زلزله'!$B$18, 'ضریب زلزله'!$B$10 / A298, 'ضریب زلزله'!$B$10 * ('ضریب زلزله'!$B$18 / (A298^2)))))</f>
        <v>8.7837837837837843E-2</v>
      </c>
    </row>
    <row r="299" spans="1:2" ht="24" thickTop="1" thickBot="1">
      <c r="A299" s="10">
        <v>5.94</v>
      </c>
      <c r="B299" s="10">
        <f>IF(A299&lt;'ضریب زلزله'!$B$16, 'ضریب زلزله'!$B$9 * (0.4 + 0.6 * (A299 / 'ضریب زلزله'!$B$16)), IF(A299&lt;='ضریب زلزله'!$B$17, 'ضریب زلزله'!$B$9, IF(A299&lt;='ضریب زلزله'!$B$18, 'ضریب زلزله'!$B$10 / A299, 'ضریب زلزله'!$B$10 * ('ضریب زلزله'!$B$18 / (A299^2)))))</f>
        <v>8.7542087542087546E-2</v>
      </c>
    </row>
    <row r="300" spans="1:2" ht="24" thickTop="1" thickBot="1">
      <c r="A300" s="10">
        <v>5.96</v>
      </c>
      <c r="B300" s="10">
        <f>IF(A300&lt;'ضریب زلزله'!$B$16, 'ضریب زلزله'!$B$9 * (0.4 + 0.6 * (A300 / 'ضریب زلزله'!$B$16)), IF(A300&lt;='ضریب زلزله'!$B$17, 'ضریب زلزله'!$B$9, IF(A300&lt;='ضریب زلزله'!$B$18, 'ضریب زلزله'!$B$10 / A300, 'ضریب زلزله'!$B$10 * ('ضریب زلزله'!$B$18 / (A300^2)))))</f>
        <v>8.7248322147651006E-2</v>
      </c>
    </row>
    <row r="301" spans="1:2" ht="24" thickTop="1" thickBot="1">
      <c r="A301" s="10">
        <v>5.98</v>
      </c>
      <c r="B301" s="10">
        <f>IF(A301&lt;'ضریب زلزله'!$B$16, 'ضریب زلزله'!$B$9 * (0.4 + 0.6 * (A301 / 'ضریب زلزله'!$B$16)), IF(A301&lt;='ضریب زلزله'!$B$17, 'ضریب زلزله'!$B$9, IF(A301&lt;='ضریب زلزله'!$B$18, 'ضریب زلزله'!$B$10 / A301, 'ضریب زلزله'!$B$10 * ('ضریب زلزله'!$B$18 / (A301^2)))))</f>
        <v>8.6956521739130432E-2</v>
      </c>
    </row>
    <row r="302" spans="1:2" ht="24" thickTop="1" thickBot="1">
      <c r="A302" s="10">
        <v>6</v>
      </c>
      <c r="B302" s="10">
        <f>IF(A302&lt;'ضریب زلزله'!$B$16, 'ضریب زلزله'!$B$9 * (0.4 + 0.6 * (A302 / 'ضریب زلزله'!$B$16)), IF(A302&lt;='ضریب زلزله'!$B$17, 'ضریب زلزله'!$B$9, IF(A302&lt;='ضریب زلزله'!$B$18, 'ضریب زلزله'!$B$10 / A302, 'ضریب زلزله'!$B$10 * ('ضریب زلزله'!$B$18 / (A302^2)))))</f>
        <v>8.666666666666667E-2</v>
      </c>
    </row>
    <row r="303" spans="1:2" ht="23.4" thickTop="1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4AA1-ECC2-40BB-B9BE-FE15A14BD0B0}">
  <dimension ref="A1"/>
  <sheetViews>
    <sheetView showGridLines="0" showRowColHeaders="0" workbookViewId="0">
      <selection activeCell="K5" sqref="K5"/>
    </sheetView>
  </sheetViews>
  <sheetFormatPr defaultRowHeight="22.8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2F60-A4C9-4402-955C-50CEE9391AE6}">
  <dimension ref="A1"/>
  <sheetViews>
    <sheetView showGridLines="0" showRowColHeaders="0" workbookViewId="0"/>
  </sheetViews>
  <sheetFormatPr defaultRowHeight="22.8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6A86-6346-41D9-9B01-3C0203B61A50}">
  <dimension ref="A1:E302"/>
  <sheetViews>
    <sheetView showGridLines="0" showRowColHeaders="0" workbookViewId="0">
      <selection activeCell="E3" sqref="E3"/>
    </sheetView>
  </sheetViews>
  <sheetFormatPr defaultRowHeight="22.8"/>
  <cols>
    <col min="1" max="2" width="9.23046875" style="16"/>
    <col min="3" max="5" width="9.23046875" style="14"/>
  </cols>
  <sheetData>
    <row r="1" spans="1:5">
      <c r="A1" s="16" t="s">
        <v>88</v>
      </c>
      <c r="B1" s="16" t="s">
        <v>89</v>
      </c>
    </row>
    <row r="2" spans="1:5">
      <c r="A2" s="16">
        <v>0</v>
      </c>
      <c r="B2" s="16">
        <f>IF(A2="","",IF(A2&lt;=0.025,0.65*E2,IF(A2&lt;=0.05,16*E2*(A2-0.025)+0.65*E2,IF(A2&lt;=0.1,1.05*E2,IF(A2&lt;=2,MAX(1.05*E2*(0.1/A2)^0.5,0.5*D2),0.5*D2)))))</f>
        <v>0.52966799468791514</v>
      </c>
      <c r="C2" s="15">
        <f>IF(A2&lt;=0.2,1,IF(A2&lt;=1,1+0.375*(A2-0.2),1.3))</f>
        <v>1</v>
      </c>
      <c r="D2" s="14">
        <f>('ضریب زلزله'!$B$19/C2)</f>
        <v>0.69057104913678624</v>
      </c>
      <c r="E2" s="14">
        <f>('ضریب زلزله'!$B$31*D2)</f>
        <v>0.81487383798140789</v>
      </c>
    </row>
    <row r="3" spans="1:5">
      <c r="A3" s="16">
        <v>0.02</v>
      </c>
      <c r="B3" s="16">
        <f t="shared" ref="B3:B4" si="0">IF(A3="","",IF(A3&lt;=0.025,0.65*E3,IF(A3&lt;=0.05,16*E3*(A3-0.025)+0.65*E3,IF(A3&lt;=0.1,1.05*E3,IF(A3&lt;=2,MAX(1.05*E3*(0.1/A3)^0.5,0.5*D3),0.5*D3)))))</f>
        <v>0.52966799468791514</v>
      </c>
      <c r="C3" s="15">
        <f t="shared" ref="C3:C66" si="1">IF(A3&lt;=0.2,1,IF(A3&lt;=1,1+0.375*(A3-0.2),1.3))</f>
        <v>1</v>
      </c>
      <c r="D3" s="14">
        <f>('ضریب زلزله'!$B$19/C3)</f>
        <v>0.69057104913678624</v>
      </c>
      <c r="E3" s="14">
        <f>('ضریب زلزله'!$B$31*D3)</f>
        <v>0.81487383798140789</v>
      </c>
    </row>
    <row r="4" spans="1:5">
      <c r="A4" s="16">
        <v>0.04</v>
      </c>
      <c r="B4" s="16">
        <f t="shared" si="0"/>
        <v>0.72523771580345309</v>
      </c>
      <c r="C4" s="15">
        <f t="shared" si="1"/>
        <v>1</v>
      </c>
      <c r="D4" s="14">
        <f>('ضریب زلزله'!$B$19/C4)</f>
        <v>0.69057104913678624</v>
      </c>
      <c r="E4" s="14">
        <f>('ضریب زلزله'!$B$31*D4)</f>
        <v>0.81487383798140789</v>
      </c>
    </row>
    <row r="5" spans="1:5">
      <c r="A5" s="16">
        <v>0.06</v>
      </c>
      <c r="B5" s="16">
        <f t="shared" ref="B5:B66" si="2">IF(A5="","",IF(A5&lt;=0.025,0.65*E5,IF(A5&lt;=0.05,16*E5*(A5-0.025)+0.65*E5,IF(A5&lt;=0.1,1.05*E5,IF(A5&lt;=2,MAX(1.05*E5*(0.1/A5)^0.5,0.5*D5),0.5*D5)))))</f>
        <v>0.85561752988047834</v>
      </c>
      <c r="C5" s="15">
        <f t="shared" si="1"/>
        <v>1</v>
      </c>
      <c r="D5" s="14">
        <f>('ضریب زلزله'!$B$19/C5)</f>
        <v>0.69057104913678624</v>
      </c>
      <c r="E5" s="14">
        <f>('ضریب زلزله'!$B$31*D5)</f>
        <v>0.81487383798140789</v>
      </c>
    </row>
    <row r="6" spans="1:5">
      <c r="A6" s="16">
        <v>0.08</v>
      </c>
      <c r="B6" s="16">
        <f t="shared" si="2"/>
        <v>0.85561752988047834</v>
      </c>
      <c r="C6" s="15">
        <f t="shared" si="1"/>
        <v>1</v>
      </c>
      <c r="D6" s="14">
        <f>('ضریب زلزله'!$B$19/C6)</f>
        <v>0.69057104913678624</v>
      </c>
      <c r="E6" s="14">
        <f>('ضریب زلزله'!$B$31*D6)</f>
        <v>0.81487383798140789</v>
      </c>
    </row>
    <row r="7" spans="1:5">
      <c r="A7" s="16">
        <v>0.1</v>
      </c>
      <c r="B7" s="16">
        <f t="shared" si="2"/>
        <v>0.85561752988047834</v>
      </c>
      <c r="C7" s="15">
        <f t="shared" si="1"/>
        <v>1</v>
      </c>
      <c r="D7" s="14">
        <f>('ضریب زلزله'!$B$19/C7)</f>
        <v>0.69057104913678624</v>
      </c>
      <c r="E7" s="14">
        <f>('ضریب زلزله'!$B$31*D7)</f>
        <v>0.81487383798140789</v>
      </c>
    </row>
    <row r="8" spans="1:5">
      <c r="A8" s="16">
        <v>0.12</v>
      </c>
      <c r="B8" s="16">
        <f t="shared" si="2"/>
        <v>0.78106836952064751</v>
      </c>
      <c r="C8" s="15">
        <f t="shared" si="1"/>
        <v>1</v>
      </c>
      <c r="D8" s="14">
        <f>('ضریب زلزله'!$B$19/C8)</f>
        <v>0.69057104913678624</v>
      </c>
      <c r="E8" s="14">
        <f>('ضریب زلزله'!$B$31*D8)</f>
        <v>0.81487383798140789</v>
      </c>
    </row>
    <row r="9" spans="1:5">
      <c r="A9" s="16">
        <v>0.14000000000000001</v>
      </c>
      <c r="B9" s="16">
        <f t="shared" si="2"/>
        <v>0.72312879579878997</v>
      </c>
      <c r="C9" s="15">
        <f t="shared" si="1"/>
        <v>1</v>
      </c>
      <c r="D9" s="14">
        <f>('ضریب زلزله'!$B$19/C9)</f>
        <v>0.69057104913678624</v>
      </c>
      <c r="E9" s="14">
        <f>('ضریب زلزله'!$B$31*D9)</f>
        <v>0.81487383798140789</v>
      </c>
    </row>
    <row r="10" spans="1:5">
      <c r="A10" s="16">
        <v>0.16</v>
      </c>
      <c r="B10" s="16">
        <f t="shared" si="2"/>
        <v>0.67642505009737186</v>
      </c>
      <c r="C10" s="15">
        <f t="shared" si="1"/>
        <v>1</v>
      </c>
      <c r="D10" s="14">
        <f>('ضریب زلزله'!$B$19/C10)</f>
        <v>0.69057104913678624</v>
      </c>
      <c r="E10" s="14">
        <f>('ضریب زلزله'!$B$31*D10)</f>
        <v>0.81487383798140789</v>
      </c>
    </row>
    <row r="11" spans="1:5">
      <c r="A11" s="16">
        <v>0.18</v>
      </c>
      <c r="B11" s="16">
        <f t="shared" si="2"/>
        <v>0.6377396531844024</v>
      </c>
      <c r="C11" s="15">
        <f t="shared" si="1"/>
        <v>1</v>
      </c>
      <c r="D11" s="14">
        <f>('ضریب زلزله'!$B$19/C11)</f>
        <v>0.69057104913678624</v>
      </c>
      <c r="E11" s="14">
        <f>('ضریب زلزله'!$B$31*D11)</f>
        <v>0.81487383798140789</v>
      </c>
    </row>
    <row r="12" spans="1:5">
      <c r="A12" s="16">
        <v>0.2</v>
      </c>
      <c r="B12" s="16">
        <f t="shared" si="2"/>
        <v>0.60501295748056971</v>
      </c>
      <c r="C12" s="15">
        <f t="shared" si="1"/>
        <v>1</v>
      </c>
      <c r="D12" s="14">
        <f>('ضریب زلزله'!$B$19/C12)</f>
        <v>0.69057104913678624</v>
      </c>
      <c r="E12" s="14">
        <f>('ضریب زلزله'!$B$31*D12)</f>
        <v>0.81487383798140789</v>
      </c>
    </row>
    <row r="13" spans="1:5">
      <c r="A13" s="16">
        <v>0.22</v>
      </c>
      <c r="B13" s="16">
        <f t="shared" si="2"/>
        <v>0.57256299847797265</v>
      </c>
      <c r="C13" s="15">
        <f t="shared" si="1"/>
        <v>1.0075000000000001</v>
      </c>
      <c r="D13" s="14">
        <f>('ضریب زلزله'!$B$19/C13)</f>
        <v>0.68543032172385732</v>
      </c>
      <c r="E13" s="14">
        <f>('ضریب زلزله'!$B$31*D13)</f>
        <v>0.80880777963415174</v>
      </c>
    </row>
    <row r="14" spans="1:5">
      <c r="A14" s="16">
        <v>0.24</v>
      </c>
      <c r="B14" s="16">
        <f t="shared" si="2"/>
        <v>0.54413669030381273</v>
      </c>
      <c r="C14" s="15">
        <f t="shared" si="1"/>
        <v>1.0149999999999999</v>
      </c>
      <c r="D14" s="14">
        <f>('ضریب زلزله'!$B$19/C14)</f>
        <v>0.68036556565200623</v>
      </c>
      <c r="E14" s="14">
        <f>('ضریب زلزله'!$B$31*D14)</f>
        <v>0.80283136746936745</v>
      </c>
    </row>
    <row r="15" spans="1:5">
      <c r="A15" s="16">
        <v>0.26</v>
      </c>
      <c r="B15" s="16">
        <f t="shared" si="2"/>
        <v>0.51895497911295485</v>
      </c>
      <c r="C15" s="15">
        <f t="shared" si="1"/>
        <v>1.0225</v>
      </c>
      <c r="D15" s="14">
        <f>('ضریب زلزله'!$B$19/C15)</f>
        <v>0.67537510918023103</v>
      </c>
      <c r="E15" s="14">
        <f>('ضریب زلزله'!$B$31*D15)</f>
        <v>0.79694262883267275</v>
      </c>
    </row>
    <row r="16" spans="1:5">
      <c r="A16" s="16">
        <v>0.28000000000000003</v>
      </c>
      <c r="B16" s="16">
        <f t="shared" si="2"/>
        <v>0.49643618949571511</v>
      </c>
      <c r="C16" s="15">
        <f t="shared" si="1"/>
        <v>1.03</v>
      </c>
      <c r="D16" s="14">
        <f>('ضریب زلزله'!$B$19/C16)</f>
        <v>0.6704573292590158</v>
      </c>
      <c r="E16" s="14">
        <f>('ضریب زلزله'!$B$31*D16)</f>
        <v>0.79113964852563878</v>
      </c>
    </row>
    <row r="17" spans="1:5">
      <c r="A17" s="16">
        <v>0.3</v>
      </c>
      <c r="B17" s="16">
        <f t="shared" si="2"/>
        <v>0.47613591440950059</v>
      </c>
      <c r="C17" s="15">
        <f t="shared" si="1"/>
        <v>1.0375000000000001</v>
      </c>
      <c r="D17" s="14">
        <f>('ضریب زلزله'!$B$19/C17)</f>
        <v>0.6656106497703963</v>
      </c>
      <c r="E17" s="14">
        <f>('ضریب زلزله'!$B$31*D17)</f>
        <v>0.78542056672906779</v>
      </c>
    </row>
    <row r="18" spans="1:5">
      <c r="A18" s="16">
        <v>0.32</v>
      </c>
      <c r="B18" s="16">
        <f t="shared" si="2"/>
        <v>0.45770788506057597</v>
      </c>
      <c r="C18" s="15">
        <f t="shared" si="1"/>
        <v>1.0449999999999999</v>
      </c>
      <c r="D18" s="14">
        <f>('ضریب زلزله'!$B$19/C18)</f>
        <v>0.66083353984381465</v>
      </c>
      <c r="E18" s="14">
        <f>('ضریب زلزله'!$B$31*D18)</f>
        <v>0.77978357701570145</v>
      </c>
    </row>
    <row r="19" spans="1:5">
      <c r="A19" s="16">
        <v>0.34</v>
      </c>
      <c r="B19" s="16">
        <f t="shared" si="2"/>
        <v>0.44087767808703054</v>
      </c>
      <c r="C19" s="15">
        <f t="shared" si="1"/>
        <v>1.0525</v>
      </c>
      <c r="D19" s="14">
        <f>('ضریب زلزله'!$B$19/C19)</f>
        <v>0.65612451224397739</v>
      </c>
      <c r="E19" s="14">
        <f>('ضریب زلزله'!$B$31*D19)</f>
        <v>0.77422692444789343</v>
      </c>
    </row>
    <row r="20" spans="1:5">
      <c r="A20" s="16">
        <v>0.36</v>
      </c>
      <c r="B20" s="16">
        <f t="shared" si="2"/>
        <v>0.42542455980966781</v>
      </c>
      <c r="C20" s="15">
        <f t="shared" si="1"/>
        <v>1.06</v>
      </c>
      <c r="D20" s="14">
        <f>('ضریب زلزله'!$B$19/C20)</f>
        <v>0.65148212182715681</v>
      </c>
      <c r="E20" s="14">
        <f>('ضریب زلزله'!$B$31*D20)</f>
        <v>0.7687489037560451</v>
      </c>
    </row>
    <row r="21" spans="1:5">
      <c r="A21" s="16">
        <v>0.38</v>
      </c>
      <c r="B21" s="16">
        <f t="shared" si="2"/>
        <v>0.41116864792596869</v>
      </c>
      <c r="C21" s="15">
        <f t="shared" si="1"/>
        <v>1.0674999999999999</v>
      </c>
      <c r="D21" s="14">
        <f>('ضریب زلزله'!$B$19/C21)</f>
        <v>0.64690496406256326</v>
      </c>
      <c r="E21" s="14">
        <f>('ضریب زلزله'!$B$31*D21)</f>
        <v>0.76334785759382473</v>
      </c>
    </row>
    <row r="22" spans="1:5">
      <c r="A22" s="16">
        <v>0.4</v>
      </c>
      <c r="B22" s="16">
        <f t="shared" si="2"/>
        <v>0.39796164180487364</v>
      </c>
      <c r="C22" s="15">
        <f t="shared" si="1"/>
        <v>1.075</v>
      </c>
      <c r="D22" s="14">
        <f>('ضریب زلزله'!$B$19/C22)</f>
        <v>0.64239167361561511</v>
      </c>
      <c r="E22" s="14">
        <f>('ضریب زلزله'!$B$31*D22)</f>
        <v>0.75802217486642598</v>
      </c>
    </row>
    <row r="23" spans="1:5">
      <c r="A23" s="16">
        <v>0.42</v>
      </c>
      <c r="B23" s="16">
        <f t="shared" si="2"/>
        <v>0.38568000453875406</v>
      </c>
      <c r="C23" s="15">
        <f t="shared" si="1"/>
        <v>1.0825</v>
      </c>
      <c r="D23" s="14">
        <f>('ضریب زلزله'!$B$19/C23)</f>
        <v>0.63794092299010274</v>
      </c>
      <c r="E23" s="14">
        <f>('ضریب زلزله'!$B$31*D23)</f>
        <v>0.75277028912832133</v>
      </c>
    </row>
    <row r="24" spans="1:5">
      <c r="A24" s="16">
        <v>0.44</v>
      </c>
      <c r="B24" s="16">
        <f t="shared" si="2"/>
        <v>0.37421986488245818</v>
      </c>
      <c r="C24" s="15">
        <f t="shared" si="1"/>
        <v>1.0900000000000001</v>
      </c>
      <c r="D24" s="14">
        <f>('ضریب زلزله'!$B$19/C24)</f>
        <v>0.63355142122640939</v>
      </c>
      <c r="E24" s="14">
        <f>('ضریب زلزله'!$B$31*D24)</f>
        <v>0.7475906770471632</v>
      </c>
    </row>
    <row r="25" spans="1:5">
      <c r="A25" s="16">
        <v>0.46</v>
      </c>
      <c r="B25" s="16">
        <f t="shared" si="2"/>
        <v>0.36349314834999835</v>
      </c>
      <c r="C25" s="15">
        <f t="shared" si="1"/>
        <v>1.0974999999999999</v>
      </c>
      <c r="D25" s="14">
        <f>('ضریب زلزله'!$B$19/C25)</f>
        <v>0.62922191265310823</v>
      </c>
      <c r="E25" s="14">
        <f>('ضریب زلزله'!$B$31*D25)</f>
        <v>0.74248185693066782</v>
      </c>
    </row>
    <row r="26" spans="1:5">
      <c r="A26" s="16">
        <v>0.48</v>
      </c>
      <c r="B26" s="16">
        <f t="shared" si="2"/>
        <v>0.35342460159305311</v>
      </c>
      <c r="C26" s="15">
        <f t="shared" si="1"/>
        <v>1.105</v>
      </c>
      <c r="D26" s="14">
        <f>('ضریب زلزله'!$B$19/C26)</f>
        <v>0.62495117568939929</v>
      </c>
      <c r="E26" s="14">
        <f>('ضریب زلزله'!$B$31*D26)</f>
        <v>0.73744238731349121</v>
      </c>
    </row>
    <row r="27" spans="1:5">
      <c r="A27" s="16">
        <v>0.5</v>
      </c>
      <c r="B27" s="16">
        <f t="shared" si="2"/>
        <v>0.34394947587473379</v>
      </c>
      <c r="C27" s="15">
        <f t="shared" si="1"/>
        <v>1.1125</v>
      </c>
      <c r="D27" s="14">
        <f>('ضریب زلزله'!$B$19/C27)</f>
        <v>0.62073802169598757</v>
      </c>
      <c r="E27" s="14">
        <f>('ضریب زلزله'!$B$31*D27)</f>
        <v>0.7324708656012654</v>
      </c>
    </row>
    <row r="28" spans="1:5">
      <c r="A28" s="16">
        <v>0.52</v>
      </c>
      <c r="B28" s="16">
        <f t="shared" si="2"/>
        <v>0.33501170358988619</v>
      </c>
      <c r="C28" s="15">
        <f t="shared" si="1"/>
        <v>1.1200000000000001</v>
      </c>
      <c r="D28" s="14">
        <f>('ضریب زلزله'!$B$19/C28)</f>
        <v>0.61658129387213056</v>
      </c>
      <c r="E28" s="14">
        <f>('ضریب زلزله'!$B$31*D28)</f>
        <v>0.72756592676911414</v>
      </c>
    </row>
    <row r="29" spans="1:5">
      <c r="A29" s="16">
        <v>0.54</v>
      </c>
      <c r="B29" s="16">
        <f t="shared" si="2"/>
        <v>0.32656244828284992</v>
      </c>
      <c r="C29" s="15">
        <f t="shared" si="1"/>
        <v>1.1274999999999999</v>
      </c>
      <c r="D29" s="14">
        <f>('ضریب زلزله'!$B$19/C29)</f>
        <v>0.61247986619670625</v>
      </c>
      <c r="E29" s="14">
        <f>('ضریب زلزله'!$B$31*D29)</f>
        <v>0.72272624211211345</v>
      </c>
    </row>
    <row r="30" spans="1:5">
      <c r="A30" s="16">
        <v>0.56000000000000005</v>
      </c>
      <c r="B30" s="16">
        <f t="shared" si="2"/>
        <v>0.31855894088052417</v>
      </c>
      <c r="C30" s="15">
        <f t="shared" si="1"/>
        <v>1.135</v>
      </c>
      <c r="D30" s="14">
        <f>('ضریب زلزله'!$B$19/C30)</f>
        <v>0.60843264241126538</v>
      </c>
      <c r="E30" s="14">
        <f>('ضریب زلزله'!$B$31*D30)</f>
        <v>0.7179505180452932</v>
      </c>
    </row>
    <row r="31" spans="1:5">
      <c r="A31" s="16">
        <v>0.57999999999999996</v>
      </c>
      <c r="B31" s="16">
        <f t="shared" si="2"/>
        <v>0.31096353759385564</v>
      </c>
      <c r="C31" s="15">
        <f t="shared" si="1"/>
        <v>1.1425000000000001</v>
      </c>
      <c r="D31" s="14">
        <f>('ضریب زلزله'!$B$19/C31)</f>
        <v>0.60443855504313893</v>
      </c>
      <c r="E31" s="14">
        <f>('ضریب زلزله'!$B$31*D31)</f>
        <v>0.71323749495090405</v>
      </c>
    </row>
    <row r="32" spans="1:5">
      <c r="A32" s="16">
        <v>0.6</v>
      </c>
      <c r="B32" s="16">
        <f t="shared" si="2"/>
        <v>0.30374295118662481</v>
      </c>
      <c r="C32" s="15">
        <f t="shared" si="1"/>
        <v>1.1499999999999999</v>
      </c>
      <c r="D32" s="14">
        <f>('ضریب زلزله'!$B$19/C32)</f>
        <v>0.60049656446677069</v>
      </c>
      <c r="E32" s="14">
        <f>('ضریب زلزله'!$B$31*D32)</f>
        <v>0.70858594607078951</v>
      </c>
    </row>
    <row r="33" spans="1:5">
      <c r="A33" s="16">
        <v>0.62</v>
      </c>
      <c r="B33" s="16">
        <f t="shared" si="2"/>
        <v>0.2983028290007716</v>
      </c>
      <c r="C33" s="15">
        <f t="shared" si="1"/>
        <v>1.1575</v>
      </c>
      <c r="D33" s="14">
        <f>('ضریب زلزله'!$B$19/C33)</f>
        <v>0.59660565800154319</v>
      </c>
      <c r="E33" s="14">
        <f>('ضریب زلزله'!$B$31*D33)</f>
        <v>0.70399467644182101</v>
      </c>
    </row>
    <row r="34" spans="1:5">
      <c r="A34" s="16">
        <v>0.64</v>
      </c>
      <c r="B34" s="16">
        <f t="shared" si="2"/>
        <v>0.29638242452222585</v>
      </c>
      <c r="C34" s="15">
        <f t="shared" si="1"/>
        <v>1.165</v>
      </c>
      <c r="D34" s="14">
        <f>('ضریب زلزله'!$B$19/C34)</f>
        <v>0.5927648490444517</v>
      </c>
      <c r="E34" s="14">
        <f>('ضریب زلزله'!$B$31*D34)</f>
        <v>0.69946252187245306</v>
      </c>
    </row>
    <row r="35" spans="1:5">
      <c r="A35" s="16">
        <v>0.66</v>
      </c>
      <c r="B35" s="16">
        <f t="shared" si="2"/>
        <v>0.29448658811803247</v>
      </c>
      <c r="C35" s="15">
        <f t="shared" si="1"/>
        <v>1.1725000000000001</v>
      </c>
      <c r="D35" s="14">
        <f>('ضریب زلزله'!$B$19/C35)</f>
        <v>0.58897317623606493</v>
      </c>
      <c r="E35" s="14">
        <f>('ضریب زلزله'!$B$31*D35)</f>
        <v>0.69498834795855668</v>
      </c>
    </row>
    <row r="36" spans="1:5">
      <c r="A36" s="16">
        <v>0.68</v>
      </c>
      <c r="B36" s="16">
        <f t="shared" si="2"/>
        <v>0.29261485132914672</v>
      </c>
      <c r="C36" s="15">
        <f t="shared" si="1"/>
        <v>1.18</v>
      </c>
      <c r="D36" s="14">
        <f>('ضریب زلزله'!$B$19/C36)</f>
        <v>0.58522970265829344</v>
      </c>
      <c r="E36" s="14">
        <f>('ضریب زلزله'!$B$31*D36)</f>
        <v>0.69057104913678635</v>
      </c>
    </row>
    <row r="37" spans="1:5">
      <c r="A37" s="16">
        <v>0.7</v>
      </c>
      <c r="B37" s="16">
        <f t="shared" si="2"/>
        <v>0.2907667575312784</v>
      </c>
      <c r="C37" s="15">
        <f t="shared" si="1"/>
        <v>1.1875</v>
      </c>
      <c r="D37" s="14">
        <f>('ضریب زلزله'!$B$19/C37)</f>
        <v>0.58153351506255679</v>
      </c>
      <c r="E37" s="14">
        <f>('ضریب زلزله'!$B$31*D37)</f>
        <v>0.68620954777381715</v>
      </c>
    </row>
    <row r="38" spans="1:5">
      <c r="A38" s="16">
        <v>0.72</v>
      </c>
      <c r="B38" s="16">
        <f t="shared" si="2"/>
        <v>0.28894186156350887</v>
      </c>
      <c r="C38" s="15">
        <f t="shared" si="1"/>
        <v>1.1950000000000001</v>
      </c>
      <c r="D38" s="14">
        <f>('ضریب زلزله'!$B$19/C38)</f>
        <v>0.57788372312701775</v>
      </c>
      <c r="E38" s="14">
        <f>('ضریب زلزله'!$B$31*D38)</f>
        <v>0.68190279328988102</v>
      </c>
    </row>
    <row r="39" spans="1:5">
      <c r="A39" s="16">
        <v>0.74</v>
      </c>
      <c r="B39" s="16">
        <f t="shared" si="2"/>
        <v>0.28713972937080506</v>
      </c>
      <c r="C39" s="15">
        <f t="shared" si="1"/>
        <v>1.2025000000000001</v>
      </c>
      <c r="D39" s="14">
        <f>('ضریب زلزله'!$B$19/C39)</f>
        <v>0.57427945874161013</v>
      </c>
      <c r="E39" s="14">
        <f>('ضریب زلزله'!$B$31*D39)</f>
        <v>0.67764976131510002</v>
      </c>
    </row>
    <row r="40" spans="1:5">
      <c r="A40" s="16">
        <v>0.76</v>
      </c>
      <c r="B40" s="16">
        <f t="shared" si="2"/>
        <v>0.28535993765982903</v>
      </c>
      <c r="C40" s="15">
        <f t="shared" si="1"/>
        <v>1.21</v>
      </c>
      <c r="D40" s="14">
        <f>('ضریب زلزله'!$B$19/C40)</f>
        <v>0.57071987531965807</v>
      </c>
      <c r="E40" s="14">
        <f>('ضریب زلزله'!$B$31*D40)</f>
        <v>0.6734494528771966</v>
      </c>
    </row>
    <row r="41" spans="1:5">
      <c r="A41" s="16">
        <v>0.78</v>
      </c>
      <c r="B41" s="16">
        <f t="shared" si="2"/>
        <v>0.28360207356746869</v>
      </c>
      <c r="C41" s="15">
        <f t="shared" si="1"/>
        <v>1.2175</v>
      </c>
      <c r="D41" s="14">
        <f>('ضریب زلزله'!$B$19/C41)</f>
        <v>0.56720414713493739</v>
      </c>
      <c r="E41" s="14">
        <f>('ضریب زلزله'!$B$31*D41)</f>
        <v>0.66930089361922618</v>
      </c>
    </row>
    <row r="42" spans="1:5">
      <c r="A42" s="16">
        <v>0.8</v>
      </c>
      <c r="B42" s="16">
        <f t="shared" si="2"/>
        <v>0.28186573434154538</v>
      </c>
      <c r="C42" s="15">
        <f t="shared" si="1"/>
        <v>1.2250000000000001</v>
      </c>
      <c r="D42" s="14">
        <f>('ضریب زلزله'!$B$19/C42)</f>
        <v>0.56373146868309076</v>
      </c>
      <c r="E42" s="14">
        <f>('ضریب زلزله'!$B$31*D42)</f>
        <v>0.66520313304604717</v>
      </c>
    </row>
    <row r="43" spans="1:5">
      <c r="A43" s="16">
        <v>0.82</v>
      </c>
      <c r="B43" s="16">
        <f t="shared" si="2"/>
        <v>0.280150527033179</v>
      </c>
      <c r="C43" s="15">
        <f t="shared" si="1"/>
        <v>1.2324999999999999</v>
      </c>
      <c r="D43" s="14">
        <f>('ضریب زلزله'!$B$19/C43)</f>
        <v>0.560301054066358</v>
      </c>
      <c r="E43" s="14">
        <f>('ضریب زلزله'!$B$31*D43)</f>
        <v>0.66115524379830248</v>
      </c>
    </row>
    <row r="44" spans="1:5">
      <c r="A44" s="16">
        <v>0.84</v>
      </c>
      <c r="B44" s="16">
        <f t="shared" si="2"/>
        <v>0.27845606820031704</v>
      </c>
      <c r="C44" s="15">
        <f t="shared" si="1"/>
        <v>1.24</v>
      </c>
      <c r="D44" s="14">
        <f>('ضریب زلزله'!$B$19/C44)</f>
        <v>0.55691213640063408</v>
      </c>
      <c r="E44" s="14">
        <f>('ضریب زلزله'!$B$31*D44)</f>
        <v>0.65715632095274834</v>
      </c>
    </row>
    <row r="45" spans="1:5">
      <c r="A45" s="16">
        <v>0.86</v>
      </c>
      <c r="B45" s="16">
        <f t="shared" si="2"/>
        <v>0.27678198362195838</v>
      </c>
      <c r="C45" s="15">
        <f t="shared" si="1"/>
        <v>1.2475000000000001</v>
      </c>
      <c r="D45" s="14">
        <f>('ضریب زلزله'!$B$19/C45)</f>
        <v>0.55356396724391677</v>
      </c>
      <c r="E45" s="14">
        <f>('ضریب زلزله'!$B$31*D45)</f>
        <v>0.65320548134782186</v>
      </c>
    </row>
    <row r="46" spans="1:5">
      <c r="A46" s="16">
        <v>0.88</v>
      </c>
      <c r="B46" s="16">
        <f t="shared" si="2"/>
        <v>0.27512790802262405</v>
      </c>
      <c r="C46" s="15">
        <f t="shared" si="1"/>
        <v>1.2549999999999999</v>
      </c>
      <c r="D46" s="14">
        <f>('ضریب زلزله'!$B$19/C46)</f>
        <v>0.55025581604524809</v>
      </c>
      <c r="E46" s="14">
        <f>('ضریب زلزله'!$B$31*D46)</f>
        <v>0.64930186293339287</v>
      </c>
    </row>
    <row r="47" spans="1:5">
      <c r="A47" s="16">
        <v>0.9</v>
      </c>
      <c r="B47" s="16">
        <f t="shared" si="2"/>
        <v>0.27349348480664804</v>
      </c>
      <c r="C47" s="15">
        <f t="shared" si="1"/>
        <v>1.2625</v>
      </c>
      <c r="D47" s="14">
        <f>('ضریب زلزله'!$B$19/C47)</f>
        <v>0.54698696961329607</v>
      </c>
      <c r="E47" s="14">
        <f>('ضریب زلزله'!$B$31*D47)</f>
        <v>0.64544462414368942</v>
      </c>
    </row>
    <row r="48" spans="1:5">
      <c r="A48" s="16">
        <v>0.92</v>
      </c>
      <c r="B48" s="16">
        <f t="shared" si="2"/>
        <v>0.27187836580188435</v>
      </c>
      <c r="C48" s="15">
        <f t="shared" si="1"/>
        <v>1.27</v>
      </c>
      <c r="D48" s="14">
        <f>('ضریب زلزله'!$B$19/C48)</f>
        <v>0.54375673160376869</v>
      </c>
      <c r="E48" s="14">
        <f>('ضریب زلزله'!$B$31*D48)</f>
        <v>0.64163294329244713</v>
      </c>
    </row>
    <row r="49" spans="1:5">
      <c r="A49" s="16">
        <v>0.94</v>
      </c>
      <c r="B49" s="16">
        <f t="shared" si="2"/>
        <v>0.27028221101244082</v>
      </c>
      <c r="C49" s="15">
        <f t="shared" si="1"/>
        <v>1.2774999999999999</v>
      </c>
      <c r="D49" s="14">
        <f>('ضریب زلزله'!$B$19/C49)</f>
        <v>0.54056442202488164</v>
      </c>
      <c r="E49" s="14">
        <f>('ضریب زلزله'!$B$31*D49)</f>
        <v>0.63786601798936038</v>
      </c>
    </row>
    <row r="50" spans="1:5">
      <c r="A50" s="16">
        <v>0.96</v>
      </c>
      <c r="B50" s="16">
        <f t="shared" si="2"/>
        <v>0.26870468838007244</v>
      </c>
      <c r="C50" s="15">
        <f t="shared" si="1"/>
        <v>1.2850000000000001</v>
      </c>
      <c r="D50" s="14">
        <f>('ضریب زلزله'!$B$19/C50)</f>
        <v>0.53740937676014489</v>
      </c>
      <c r="E50" s="14">
        <f>('ضریب زلزله'!$B$31*D50)</f>
        <v>0.63414306457697101</v>
      </c>
    </row>
    <row r="51" spans="1:5">
      <c r="A51" s="16">
        <v>0.98</v>
      </c>
      <c r="B51" s="16">
        <f t="shared" si="2"/>
        <v>0.26714547355388252</v>
      </c>
      <c r="C51" s="15">
        <f t="shared" si="1"/>
        <v>1.2925</v>
      </c>
      <c r="D51" s="14">
        <f>('ضریب زلزله'!$B$19/C51)</f>
        <v>0.53429094710776504</v>
      </c>
      <c r="E51" s="14">
        <f>('ضریب زلزله'!$B$31*D51)</f>
        <v>0.63046331758716279</v>
      </c>
    </row>
    <row r="52" spans="1:5">
      <c r="A52" s="16">
        <v>1</v>
      </c>
      <c r="B52" s="16">
        <f t="shared" si="2"/>
        <v>0.26560424966799467</v>
      </c>
      <c r="C52" s="15">
        <f t="shared" si="1"/>
        <v>1.3</v>
      </c>
      <c r="D52" s="14">
        <f>('ضریب زلزله'!$B$19/C52)</f>
        <v>0.53120849933598935</v>
      </c>
      <c r="E52" s="14">
        <f>('ضریب زلزله'!$B$31*D52)</f>
        <v>0.62682602921646746</v>
      </c>
    </row>
    <row r="53" spans="1:5">
      <c r="A53" s="16">
        <v>1.02</v>
      </c>
      <c r="B53" s="16">
        <f t="shared" si="2"/>
        <v>0.26560424966799467</v>
      </c>
      <c r="C53" s="15">
        <f t="shared" si="1"/>
        <v>1.3</v>
      </c>
      <c r="D53" s="14">
        <f>('ضریب زلزله'!$B$19/C53)</f>
        <v>0.53120849933598935</v>
      </c>
      <c r="E53" s="14">
        <f>('ضریب زلزله'!$B$31*D53)</f>
        <v>0.62682602921646746</v>
      </c>
    </row>
    <row r="54" spans="1:5">
      <c r="A54" s="16">
        <v>1.04</v>
      </c>
      <c r="B54" s="16">
        <f t="shared" si="2"/>
        <v>0.26560424966799467</v>
      </c>
      <c r="C54" s="15">
        <f t="shared" si="1"/>
        <v>1.3</v>
      </c>
      <c r="D54" s="14">
        <f>('ضریب زلزله'!$B$19/C54)</f>
        <v>0.53120849933598935</v>
      </c>
      <c r="E54" s="14">
        <f>('ضریب زلزله'!$B$31*D54)</f>
        <v>0.62682602921646746</v>
      </c>
    </row>
    <row r="55" spans="1:5">
      <c r="A55" s="16">
        <v>1.06</v>
      </c>
      <c r="B55" s="16">
        <f t="shared" si="2"/>
        <v>0.26560424966799467</v>
      </c>
      <c r="C55" s="15">
        <f t="shared" si="1"/>
        <v>1.3</v>
      </c>
      <c r="D55" s="14">
        <f>('ضریب زلزله'!$B$19/C55)</f>
        <v>0.53120849933598935</v>
      </c>
      <c r="E55" s="14">
        <f>('ضریب زلزله'!$B$31*D55)</f>
        <v>0.62682602921646746</v>
      </c>
    </row>
    <row r="56" spans="1:5">
      <c r="A56" s="16">
        <v>1.08</v>
      </c>
      <c r="B56" s="16">
        <f t="shared" si="2"/>
        <v>0.26560424966799467</v>
      </c>
      <c r="C56" s="15">
        <f t="shared" si="1"/>
        <v>1.3</v>
      </c>
      <c r="D56" s="14">
        <f>('ضریب زلزله'!$B$19/C56)</f>
        <v>0.53120849933598935</v>
      </c>
      <c r="E56" s="14">
        <f>('ضریب زلزله'!$B$31*D56)</f>
        <v>0.62682602921646746</v>
      </c>
    </row>
    <row r="57" spans="1:5">
      <c r="A57" s="16">
        <v>1.1000000000000001</v>
      </c>
      <c r="B57" s="16">
        <f t="shared" si="2"/>
        <v>0.26560424966799467</v>
      </c>
      <c r="C57" s="15">
        <f t="shared" si="1"/>
        <v>1.3</v>
      </c>
      <c r="D57" s="14">
        <f>('ضریب زلزله'!$B$19/C57)</f>
        <v>0.53120849933598935</v>
      </c>
      <c r="E57" s="14">
        <f>('ضریب زلزله'!$B$31*D57)</f>
        <v>0.62682602921646746</v>
      </c>
    </row>
    <row r="58" spans="1:5">
      <c r="A58" s="16">
        <v>1.1200000000000001</v>
      </c>
      <c r="B58" s="16">
        <f t="shared" si="2"/>
        <v>0.26560424966799467</v>
      </c>
      <c r="C58" s="15">
        <f t="shared" si="1"/>
        <v>1.3</v>
      </c>
      <c r="D58" s="14">
        <f>('ضریب زلزله'!$B$19/C58)</f>
        <v>0.53120849933598935</v>
      </c>
      <c r="E58" s="14">
        <f>('ضریب زلزله'!$B$31*D58)</f>
        <v>0.62682602921646746</v>
      </c>
    </row>
    <row r="59" spans="1:5">
      <c r="A59" s="16">
        <v>1.1399999999999999</v>
      </c>
      <c r="B59" s="16">
        <f t="shared" si="2"/>
        <v>0.26560424966799467</v>
      </c>
      <c r="C59" s="15">
        <f t="shared" si="1"/>
        <v>1.3</v>
      </c>
      <c r="D59" s="14">
        <f>('ضریب زلزله'!$B$19/C59)</f>
        <v>0.53120849933598935</v>
      </c>
      <c r="E59" s="14">
        <f>('ضریب زلزله'!$B$31*D59)</f>
        <v>0.62682602921646746</v>
      </c>
    </row>
    <row r="60" spans="1:5">
      <c r="A60" s="16">
        <v>1.1599999999999999</v>
      </c>
      <c r="B60" s="16">
        <f t="shared" si="2"/>
        <v>0.26560424966799467</v>
      </c>
      <c r="C60" s="15">
        <f t="shared" si="1"/>
        <v>1.3</v>
      </c>
      <c r="D60" s="14">
        <f>('ضریب زلزله'!$B$19/C60)</f>
        <v>0.53120849933598935</v>
      </c>
      <c r="E60" s="14">
        <f>('ضریب زلزله'!$B$31*D60)</f>
        <v>0.62682602921646746</v>
      </c>
    </row>
    <row r="61" spans="1:5">
      <c r="A61" s="16">
        <v>1.18</v>
      </c>
      <c r="B61" s="16">
        <f t="shared" si="2"/>
        <v>0.26560424966799467</v>
      </c>
      <c r="C61" s="15">
        <f t="shared" si="1"/>
        <v>1.3</v>
      </c>
      <c r="D61" s="14">
        <f>('ضریب زلزله'!$B$19/C61)</f>
        <v>0.53120849933598935</v>
      </c>
      <c r="E61" s="14">
        <f>('ضریب زلزله'!$B$31*D61)</f>
        <v>0.62682602921646746</v>
      </c>
    </row>
    <row r="62" spans="1:5">
      <c r="A62" s="16">
        <v>1.2</v>
      </c>
      <c r="B62" s="16">
        <f t="shared" si="2"/>
        <v>0.26560424966799467</v>
      </c>
      <c r="C62" s="15">
        <f t="shared" si="1"/>
        <v>1.3</v>
      </c>
      <c r="D62" s="14">
        <f>('ضریب زلزله'!$B$19/C62)</f>
        <v>0.53120849933598935</v>
      </c>
      <c r="E62" s="14">
        <f>('ضریب زلزله'!$B$31*D62)</f>
        <v>0.62682602921646746</v>
      </c>
    </row>
    <row r="63" spans="1:5">
      <c r="A63" s="16">
        <v>1.22</v>
      </c>
      <c r="B63" s="16">
        <f t="shared" si="2"/>
        <v>0.26560424966799467</v>
      </c>
      <c r="C63" s="15">
        <f t="shared" si="1"/>
        <v>1.3</v>
      </c>
      <c r="D63" s="14">
        <f>('ضریب زلزله'!$B$19/C63)</f>
        <v>0.53120849933598935</v>
      </c>
      <c r="E63" s="14">
        <f>('ضریب زلزله'!$B$31*D63)</f>
        <v>0.62682602921646746</v>
      </c>
    </row>
    <row r="64" spans="1:5">
      <c r="A64" s="16">
        <v>1.24</v>
      </c>
      <c r="B64" s="16">
        <f t="shared" si="2"/>
        <v>0.26560424966799467</v>
      </c>
      <c r="C64" s="15">
        <f t="shared" si="1"/>
        <v>1.3</v>
      </c>
      <c r="D64" s="14">
        <f>('ضریب زلزله'!$B$19/C64)</f>
        <v>0.53120849933598935</v>
      </c>
      <c r="E64" s="14">
        <f>('ضریب زلزله'!$B$31*D64)</f>
        <v>0.62682602921646746</v>
      </c>
    </row>
    <row r="65" spans="1:5">
      <c r="A65" s="16">
        <v>1.26</v>
      </c>
      <c r="B65" s="16">
        <f t="shared" si="2"/>
        <v>0.26560424966799467</v>
      </c>
      <c r="C65" s="15">
        <f t="shared" si="1"/>
        <v>1.3</v>
      </c>
      <c r="D65" s="14">
        <f>('ضریب زلزله'!$B$19/C65)</f>
        <v>0.53120849933598935</v>
      </c>
      <c r="E65" s="14">
        <f>('ضریب زلزله'!$B$31*D65)</f>
        <v>0.62682602921646746</v>
      </c>
    </row>
    <row r="66" spans="1:5">
      <c r="A66" s="16">
        <v>1.28</v>
      </c>
      <c r="B66" s="16">
        <f t="shared" si="2"/>
        <v>0.26560424966799467</v>
      </c>
      <c r="C66" s="15">
        <f t="shared" si="1"/>
        <v>1.3</v>
      </c>
      <c r="D66" s="14">
        <f>('ضریب زلزله'!$B$19/C66)</f>
        <v>0.53120849933598935</v>
      </c>
      <c r="E66" s="14">
        <f>('ضریب زلزله'!$B$31*D66)</f>
        <v>0.62682602921646746</v>
      </c>
    </row>
    <row r="67" spans="1:5">
      <c r="A67" s="16">
        <v>1.3</v>
      </c>
      <c r="B67" s="16">
        <f t="shared" ref="B67:B130" si="3">IF(A67="","",IF(A67&lt;=0.025,0.65*E67,IF(A67&lt;=0.05,16*E67*(A67-0.025)+0.65*E67,IF(A67&lt;=0.1,1.05*E67,IF(A67&lt;=2,MAX(1.05*E67*(0.1/A67)^0.5,0.5*D67),0.5*D67)))))</f>
        <v>0.26560424966799467</v>
      </c>
      <c r="C67" s="15">
        <f t="shared" ref="C67:C130" si="4">IF(A67&lt;=0.2,1,IF(A67&lt;=1,1+0.375*(A67-0.2),1.3))</f>
        <v>1.3</v>
      </c>
      <c r="D67" s="14">
        <f>('ضریب زلزله'!$B$19/C67)</f>
        <v>0.53120849933598935</v>
      </c>
      <c r="E67" s="14">
        <f>('ضریب زلزله'!$B$31*D67)</f>
        <v>0.62682602921646746</v>
      </c>
    </row>
    <row r="68" spans="1:5">
      <c r="A68" s="16">
        <v>1.32</v>
      </c>
      <c r="B68" s="16">
        <f t="shared" si="3"/>
        <v>0.26560424966799467</v>
      </c>
      <c r="C68" s="15">
        <f t="shared" si="4"/>
        <v>1.3</v>
      </c>
      <c r="D68" s="14">
        <f>('ضریب زلزله'!$B$19/C68)</f>
        <v>0.53120849933598935</v>
      </c>
      <c r="E68" s="14">
        <f>('ضریب زلزله'!$B$31*D68)</f>
        <v>0.62682602921646746</v>
      </c>
    </row>
    <row r="69" spans="1:5">
      <c r="A69" s="16">
        <v>1.34</v>
      </c>
      <c r="B69" s="16">
        <f t="shared" si="3"/>
        <v>0.26560424966799467</v>
      </c>
      <c r="C69" s="15">
        <f t="shared" si="4"/>
        <v>1.3</v>
      </c>
      <c r="D69" s="14">
        <f>('ضریب زلزله'!$B$19/C69)</f>
        <v>0.53120849933598935</v>
      </c>
      <c r="E69" s="14">
        <f>('ضریب زلزله'!$B$31*D69)</f>
        <v>0.62682602921646746</v>
      </c>
    </row>
    <row r="70" spans="1:5">
      <c r="A70" s="16">
        <v>1.36</v>
      </c>
      <c r="B70" s="16">
        <f t="shared" si="3"/>
        <v>0.26560424966799467</v>
      </c>
      <c r="C70" s="15">
        <f t="shared" si="4"/>
        <v>1.3</v>
      </c>
      <c r="D70" s="14">
        <f>('ضریب زلزله'!$B$19/C70)</f>
        <v>0.53120849933598935</v>
      </c>
      <c r="E70" s="14">
        <f>('ضریب زلزله'!$B$31*D70)</f>
        <v>0.62682602921646746</v>
      </c>
    </row>
    <row r="71" spans="1:5">
      <c r="A71" s="16">
        <v>1.38</v>
      </c>
      <c r="B71" s="16">
        <f t="shared" si="3"/>
        <v>0.26560424966799467</v>
      </c>
      <c r="C71" s="15">
        <f t="shared" si="4"/>
        <v>1.3</v>
      </c>
      <c r="D71" s="14">
        <f>('ضریب زلزله'!$B$19/C71)</f>
        <v>0.53120849933598935</v>
      </c>
      <c r="E71" s="14">
        <f>('ضریب زلزله'!$B$31*D71)</f>
        <v>0.62682602921646746</v>
      </c>
    </row>
    <row r="72" spans="1:5">
      <c r="A72" s="16">
        <v>1.4</v>
      </c>
      <c r="B72" s="16">
        <f t="shared" si="3"/>
        <v>0.26560424966799467</v>
      </c>
      <c r="C72" s="15">
        <f t="shared" si="4"/>
        <v>1.3</v>
      </c>
      <c r="D72" s="14">
        <f>('ضریب زلزله'!$B$19/C72)</f>
        <v>0.53120849933598935</v>
      </c>
      <c r="E72" s="14">
        <f>('ضریب زلزله'!$B$31*D72)</f>
        <v>0.62682602921646746</v>
      </c>
    </row>
    <row r="73" spans="1:5">
      <c r="A73" s="16">
        <v>1.42</v>
      </c>
      <c r="B73" s="16">
        <f t="shared" si="3"/>
        <v>0.26560424966799467</v>
      </c>
      <c r="C73" s="15">
        <f t="shared" si="4"/>
        <v>1.3</v>
      </c>
      <c r="D73" s="14">
        <f>('ضریب زلزله'!$B$19/C73)</f>
        <v>0.53120849933598935</v>
      </c>
      <c r="E73" s="14">
        <f>('ضریب زلزله'!$B$31*D73)</f>
        <v>0.62682602921646746</v>
      </c>
    </row>
    <row r="74" spans="1:5">
      <c r="A74" s="16">
        <v>1.44</v>
      </c>
      <c r="B74" s="16">
        <f t="shared" si="3"/>
        <v>0.26560424966799467</v>
      </c>
      <c r="C74" s="15">
        <f t="shared" si="4"/>
        <v>1.3</v>
      </c>
      <c r="D74" s="14">
        <f>('ضریب زلزله'!$B$19/C74)</f>
        <v>0.53120849933598935</v>
      </c>
      <c r="E74" s="14">
        <f>('ضریب زلزله'!$B$31*D74)</f>
        <v>0.62682602921646746</v>
      </c>
    </row>
    <row r="75" spans="1:5">
      <c r="A75" s="16">
        <v>1.46</v>
      </c>
      <c r="B75" s="16">
        <f t="shared" si="3"/>
        <v>0.26560424966799467</v>
      </c>
      <c r="C75" s="15">
        <f t="shared" si="4"/>
        <v>1.3</v>
      </c>
      <c r="D75" s="14">
        <f>('ضریب زلزله'!$B$19/C75)</f>
        <v>0.53120849933598935</v>
      </c>
      <c r="E75" s="14">
        <f>('ضریب زلزله'!$B$31*D75)</f>
        <v>0.62682602921646746</v>
      </c>
    </row>
    <row r="76" spans="1:5">
      <c r="A76" s="16">
        <v>1.48</v>
      </c>
      <c r="B76" s="16">
        <f t="shared" si="3"/>
        <v>0.26560424966799467</v>
      </c>
      <c r="C76" s="15">
        <f t="shared" si="4"/>
        <v>1.3</v>
      </c>
      <c r="D76" s="14">
        <f>('ضریب زلزله'!$B$19/C76)</f>
        <v>0.53120849933598935</v>
      </c>
      <c r="E76" s="14">
        <f>('ضریب زلزله'!$B$31*D76)</f>
        <v>0.62682602921646746</v>
      </c>
    </row>
    <row r="77" spans="1:5">
      <c r="A77" s="16">
        <v>1.5</v>
      </c>
      <c r="B77" s="16">
        <f t="shared" si="3"/>
        <v>0.26560424966799467</v>
      </c>
      <c r="C77" s="15">
        <f t="shared" si="4"/>
        <v>1.3</v>
      </c>
      <c r="D77" s="14">
        <f>('ضریب زلزله'!$B$19/C77)</f>
        <v>0.53120849933598935</v>
      </c>
      <c r="E77" s="14">
        <f>('ضریب زلزله'!$B$31*D77)</f>
        <v>0.62682602921646746</v>
      </c>
    </row>
    <row r="78" spans="1:5">
      <c r="A78" s="16">
        <v>1.52</v>
      </c>
      <c r="B78" s="16">
        <f t="shared" si="3"/>
        <v>0.26560424966799467</v>
      </c>
      <c r="C78" s="15">
        <f t="shared" si="4"/>
        <v>1.3</v>
      </c>
      <c r="D78" s="14">
        <f>('ضریب زلزله'!$B$19/C78)</f>
        <v>0.53120849933598935</v>
      </c>
      <c r="E78" s="14">
        <f>('ضریب زلزله'!$B$31*D78)</f>
        <v>0.62682602921646746</v>
      </c>
    </row>
    <row r="79" spans="1:5">
      <c r="A79" s="16">
        <v>1.54</v>
      </c>
      <c r="B79" s="16">
        <f t="shared" si="3"/>
        <v>0.26560424966799467</v>
      </c>
      <c r="C79" s="15">
        <f t="shared" si="4"/>
        <v>1.3</v>
      </c>
      <c r="D79" s="14">
        <f>('ضریب زلزله'!$B$19/C79)</f>
        <v>0.53120849933598935</v>
      </c>
      <c r="E79" s="14">
        <f>('ضریب زلزله'!$B$31*D79)</f>
        <v>0.62682602921646746</v>
      </c>
    </row>
    <row r="80" spans="1:5">
      <c r="A80" s="16">
        <v>1.56</v>
      </c>
      <c r="B80" s="16">
        <f t="shared" si="3"/>
        <v>0.26560424966799467</v>
      </c>
      <c r="C80" s="15">
        <f t="shared" si="4"/>
        <v>1.3</v>
      </c>
      <c r="D80" s="14">
        <f>('ضریب زلزله'!$B$19/C80)</f>
        <v>0.53120849933598935</v>
      </c>
      <c r="E80" s="14">
        <f>('ضریب زلزله'!$B$31*D80)</f>
        <v>0.62682602921646746</v>
      </c>
    </row>
    <row r="81" spans="1:5">
      <c r="A81" s="16">
        <v>1.58</v>
      </c>
      <c r="B81" s="16">
        <f t="shared" si="3"/>
        <v>0.26560424966799467</v>
      </c>
      <c r="C81" s="15">
        <f t="shared" si="4"/>
        <v>1.3</v>
      </c>
      <c r="D81" s="14">
        <f>('ضریب زلزله'!$B$19/C81)</f>
        <v>0.53120849933598935</v>
      </c>
      <c r="E81" s="14">
        <f>('ضریب زلزله'!$B$31*D81)</f>
        <v>0.62682602921646746</v>
      </c>
    </row>
    <row r="82" spans="1:5">
      <c r="A82" s="16">
        <v>1.6</v>
      </c>
      <c r="B82" s="16">
        <f t="shared" si="3"/>
        <v>0.26560424966799467</v>
      </c>
      <c r="C82" s="15">
        <f t="shared" si="4"/>
        <v>1.3</v>
      </c>
      <c r="D82" s="14">
        <f>('ضریب زلزله'!$B$19/C82)</f>
        <v>0.53120849933598935</v>
      </c>
      <c r="E82" s="14">
        <f>('ضریب زلزله'!$B$31*D82)</f>
        <v>0.62682602921646746</v>
      </c>
    </row>
    <row r="83" spans="1:5">
      <c r="A83" s="16">
        <v>1.62</v>
      </c>
      <c r="B83" s="16">
        <f t="shared" si="3"/>
        <v>0.26560424966799467</v>
      </c>
      <c r="C83" s="15">
        <f t="shared" si="4"/>
        <v>1.3</v>
      </c>
      <c r="D83" s="14">
        <f>('ضریب زلزله'!$B$19/C83)</f>
        <v>0.53120849933598935</v>
      </c>
      <c r="E83" s="14">
        <f>('ضریب زلزله'!$B$31*D83)</f>
        <v>0.62682602921646746</v>
      </c>
    </row>
    <row r="84" spans="1:5">
      <c r="A84" s="16">
        <v>1.64</v>
      </c>
      <c r="B84" s="16">
        <f t="shared" si="3"/>
        <v>0.26560424966799467</v>
      </c>
      <c r="C84" s="15">
        <f t="shared" si="4"/>
        <v>1.3</v>
      </c>
      <c r="D84" s="14">
        <f>('ضریب زلزله'!$B$19/C84)</f>
        <v>0.53120849933598935</v>
      </c>
      <c r="E84" s="14">
        <f>('ضریب زلزله'!$B$31*D84)</f>
        <v>0.62682602921646746</v>
      </c>
    </row>
    <row r="85" spans="1:5">
      <c r="A85" s="16">
        <v>1.66</v>
      </c>
      <c r="B85" s="16">
        <f t="shared" si="3"/>
        <v>0.26560424966799467</v>
      </c>
      <c r="C85" s="15">
        <f t="shared" si="4"/>
        <v>1.3</v>
      </c>
      <c r="D85" s="14">
        <f>('ضریب زلزله'!$B$19/C85)</f>
        <v>0.53120849933598935</v>
      </c>
      <c r="E85" s="14">
        <f>('ضریب زلزله'!$B$31*D85)</f>
        <v>0.62682602921646746</v>
      </c>
    </row>
    <row r="86" spans="1:5">
      <c r="A86" s="16">
        <v>1.68</v>
      </c>
      <c r="B86" s="16">
        <f t="shared" si="3"/>
        <v>0.26560424966799467</v>
      </c>
      <c r="C86" s="15">
        <f t="shared" si="4"/>
        <v>1.3</v>
      </c>
      <c r="D86" s="14">
        <f>('ضریب زلزله'!$B$19/C86)</f>
        <v>0.53120849933598935</v>
      </c>
      <c r="E86" s="14">
        <f>('ضریب زلزله'!$B$31*D86)</f>
        <v>0.62682602921646746</v>
      </c>
    </row>
    <row r="87" spans="1:5">
      <c r="A87" s="16">
        <v>1.7</v>
      </c>
      <c r="B87" s="16">
        <f t="shared" si="3"/>
        <v>0.26560424966799467</v>
      </c>
      <c r="C87" s="15">
        <f t="shared" si="4"/>
        <v>1.3</v>
      </c>
      <c r="D87" s="14">
        <f>('ضریب زلزله'!$B$19/C87)</f>
        <v>0.53120849933598935</v>
      </c>
      <c r="E87" s="14">
        <f>('ضریب زلزله'!$B$31*D87)</f>
        <v>0.62682602921646746</v>
      </c>
    </row>
    <row r="88" spans="1:5">
      <c r="A88" s="16">
        <v>1.72</v>
      </c>
      <c r="B88" s="16">
        <f t="shared" si="3"/>
        <v>0.26560424966799467</v>
      </c>
      <c r="C88" s="15">
        <f t="shared" si="4"/>
        <v>1.3</v>
      </c>
      <c r="D88" s="14">
        <f>('ضریب زلزله'!$B$19/C88)</f>
        <v>0.53120849933598935</v>
      </c>
      <c r="E88" s="14">
        <f>('ضریب زلزله'!$B$31*D88)</f>
        <v>0.62682602921646746</v>
      </c>
    </row>
    <row r="89" spans="1:5">
      <c r="A89" s="16">
        <v>1.74</v>
      </c>
      <c r="B89" s="16">
        <f t="shared" si="3"/>
        <v>0.26560424966799467</v>
      </c>
      <c r="C89" s="15">
        <f t="shared" si="4"/>
        <v>1.3</v>
      </c>
      <c r="D89" s="14">
        <f>('ضریب زلزله'!$B$19/C89)</f>
        <v>0.53120849933598935</v>
      </c>
      <c r="E89" s="14">
        <f>('ضریب زلزله'!$B$31*D89)</f>
        <v>0.62682602921646746</v>
      </c>
    </row>
    <row r="90" spans="1:5">
      <c r="A90" s="16">
        <v>1.76</v>
      </c>
      <c r="B90" s="16">
        <f t="shared" si="3"/>
        <v>0.26560424966799467</v>
      </c>
      <c r="C90" s="15">
        <f t="shared" si="4"/>
        <v>1.3</v>
      </c>
      <c r="D90" s="14">
        <f>('ضریب زلزله'!$B$19/C90)</f>
        <v>0.53120849933598935</v>
      </c>
      <c r="E90" s="14">
        <f>('ضریب زلزله'!$B$31*D90)</f>
        <v>0.62682602921646746</v>
      </c>
    </row>
    <row r="91" spans="1:5">
      <c r="A91" s="16">
        <v>1.78</v>
      </c>
      <c r="B91" s="16">
        <f t="shared" si="3"/>
        <v>0.26560424966799467</v>
      </c>
      <c r="C91" s="15">
        <f t="shared" si="4"/>
        <v>1.3</v>
      </c>
      <c r="D91" s="14">
        <f>('ضریب زلزله'!$B$19/C91)</f>
        <v>0.53120849933598935</v>
      </c>
      <c r="E91" s="14">
        <f>('ضریب زلزله'!$B$31*D91)</f>
        <v>0.62682602921646746</v>
      </c>
    </row>
    <row r="92" spans="1:5">
      <c r="A92" s="16">
        <v>1.8</v>
      </c>
      <c r="B92" s="16">
        <f t="shared" si="3"/>
        <v>0.26560424966799467</v>
      </c>
      <c r="C92" s="15">
        <f t="shared" si="4"/>
        <v>1.3</v>
      </c>
      <c r="D92" s="14">
        <f>('ضریب زلزله'!$B$19/C92)</f>
        <v>0.53120849933598935</v>
      </c>
      <c r="E92" s="14">
        <f>('ضریب زلزله'!$B$31*D92)</f>
        <v>0.62682602921646746</v>
      </c>
    </row>
    <row r="93" spans="1:5">
      <c r="A93" s="16">
        <v>1.82</v>
      </c>
      <c r="B93" s="16">
        <f t="shared" si="3"/>
        <v>0.26560424966799467</v>
      </c>
      <c r="C93" s="15">
        <f t="shared" si="4"/>
        <v>1.3</v>
      </c>
      <c r="D93" s="14">
        <f>('ضریب زلزله'!$B$19/C93)</f>
        <v>0.53120849933598935</v>
      </c>
      <c r="E93" s="14">
        <f>('ضریب زلزله'!$B$31*D93)</f>
        <v>0.62682602921646746</v>
      </c>
    </row>
    <row r="94" spans="1:5">
      <c r="A94" s="16">
        <v>1.84</v>
      </c>
      <c r="B94" s="16">
        <f t="shared" si="3"/>
        <v>0.26560424966799467</v>
      </c>
      <c r="C94" s="15">
        <f t="shared" si="4"/>
        <v>1.3</v>
      </c>
      <c r="D94" s="14">
        <f>('ضریب زلزله'!$B$19/C94)</f>
        <v>0.53120849933598935</v>
      </c>
      <c r="E94" s="14">
        <f>('ضریب زلزله'!$B$31*D94)</f>
        <v>0.62682602921646746</v>
      </c>
    </row>
    <row r="95" spans="1:5">
      <c r="A95" s="16">
        <v>1.86</v>
      </c>
      <c r="B95" s="16">
        <f t="shared" si="3"/>
        <v>0.26560424966799467</v>
      </c>
      <c r="C95" s="15">
        <f t="shared" si="4"/>
        <v>1.3</v>
      </c>
      <c r="D95" s="14">
        <f>('ضریب زلزله'!$B$19/C95)</f>
        <v>0.53120849933598935</v>
      </c>
      <c r="E95" s="14">
        <f>('ضریب زلزله'!$B$31*D95)</f>
        <v>0.62682602921646746</v>
      </c>
    </row>
    <row r="96" spans="1:5">
      <c r="A96" s="16">
        <v>1.88</v>
      </c>
      <c r="B96" s="16">
        <f t="shared" si="3"/>
        <v>0.26560424966799467</v>
      </c>
      <c r="C96" s="15">
        <f t="shared" si="4"/>
        <v>1.3</v>
      </c>
      <c r="D96" s="14">
        <f>('ضریب زلزله'!$B$19/C96)</f>
        <v>0.53120849933598935</v>
      </c>
      <c r="E96" s="14">
        <f>('ضریب زلزله'!$B$31*D96)</f>
        <v>0.62682602921646746</v>
      </c>
    </row>
    <row r="97" spans="1:5">
      <c r="A97" s="16">
        <v>1.9</v>
      </c>
      <c r="B97" s="16">
        <f t="shared" si="3"/>
        <v>0.26560424966799467</v>
      </c>
      <c r="C97" s="15">
        <f t="shared" si="4"/>
        <v>1.3</v>
      </c>
      <c r="D97" s="14">
        <f>('ضریب زلزله'!$B$19/C97)</f>
        <v>0.53120849933598935</v>
      </c>
      <c r="E97" s="14">
        <f>('ضریب زلزله'!$B$31*D97)</f>
        <v>0.62682602921646746</v>
      </c>
    </row>
    <row r="98" spans="1:5">
      <c r="A98" s="16">
        <v>1.92</v>
      </c>
      <c r="B98" s="16">
        <f t="shared" si="3"/>
        <v>0.26560424966799467</v>
      </c>
      <c r="C98" s="15">
        <f t="shared" si="4"/>
        <v>1.3</v>
      </c>
      <c r="D98" s="14">
        <f>('ضریب زلزله'!$B$19/C98)</f>
        <v>0.53120849933598935</v>
      </c>
      <c r="E98" s="14">
        <f>('ضریب زلزله'!$B$31*D98)</f>
        <v>0.62682602921646746</v>
      </c>
    </row>
    <row r="99" spans="1:5">
      <c r="A99" s="16">
        <v>1.94</v>
      </c>
      <c r="B99" s="16">
        <f t="shared" si="3"/>
        <v>0.26560424966799467</v>
      </c>
      <c r="C99" s="15">
        <f t="shared" si="4"/>
        <v>1.3</v>
      </c>
      <c r="D99" s="14">
        <f>('ضریب زلزله'!$B$19/C99)</f>
        <v>0.53120849933598935</v>
      </c>
      <c r="E99" s="14">
        <f>('ضریب زلزله'!$B$31*D99)</f>
        <v>0.62682602921646746</v>
      </c>
    </row>
    <row r="100" spans="1:5">
      <c r="A100" s="16">
        <v>1.96</v>
      </c>
      <c r="B100" s="16">
        <f t="shared" si="3"/>
        <v>0.26560424966799467</v>
      </c>
      <c r="C100" s="15">
        <f t="shared" si="4"/>
        <v>1.3</v>
      </c>
      <c r="D100" s="14">
        <f>('ضریب زلزله'!$B$19/C100)</f>
        <v>0.53120849933598935</v>
      </c>
      <c r="E100" s="14">
        <f>('ضریب زلزله'!$B$31*D100)</f>
        <v>0.62682602921646746</v>
      </c>
    </row>
    <row r="101" spans="1:5">
      <c r="A101" s="16">
        <v>1.98</v>
      </c>
      <c r="B101" s="16">
        <f t="shared" si="3"/>
        <v>0.26560424966799467</v>
      </c>
      <c r="C101" s="15">
        <f t="shared" si="4"/>
        <v>1.3</v>
      </c>
      <c r="D101" s="14">
        <f>('ضریب زلزله'!$B$19/C101)</f>
        <v>0.53120849933598935</v>
      </c>
      <c r="E101" s="14">
        <f>('ضریب زلزله'!$B$31*D101)</f>
        <v>0.62682602921646746</v>
      </c>
    </row>
    <row r="102" spans="1:5">
      <c r="A102" s="16">
        <v>2</v>
      </c>
      <c r="B102" s="16">
        <f t="shared" si="3"/>
        <v>0.26560424966799467</v>
      </c>
      <c r="C102" s="15">
        <f t="shared" si="4"/>
        <v>1.3</v>
      </c>
      <c r="D102" s="14">
        <f>('ضریب زلزله'!$B$19/C102)</f>
        <v>0.53120849933598935</v>
      </c>
      <c r="E102" s="14">
        <f>('ضریب زلزله'!$B$31*D102)</f>
        <v>0.62682602921646746</v>
      </c>
    </row>
    <row r="103" spans="1:5">
      <c r="A103" s="16">
        <v>2.02</v>
      </c>
      <c r="B103" s="16">
        <f t="shared" si="3"/>
        <v>0.26560424966799467</v>
      </c>
      <c r="C103" s="15">
        <f t="shared" si="4"/>
        <v>1.3</v>
      </c>
      <c r="D103" s="14">
        <f>('ضریب زلزله'!$B$19/C103)</f>
        <v>0.53120849933598935</v>
      </c>
      <c r="E103" s="14">
        <f>('ضریب زلزله'!$B$31*D103)</f>
        <v>0.62682602921646746</v>
      </c>
    </row>
    <row r="104" spans="1:5">
      <c r="A104" s="16">
        <v>2.04</v>
      </c>
      <c r="B104" s="16">
        <f t="shared" si="3"/>
        <v>0.26560424966799467</v>
      </c>
      <c r="C104" s="15">
        <f t="shared" si="4"/>
        <v>1.3</v>
      </c>
      <c r="D104" s="14">
        <f>('ضریب زلزله'!$B$19/C104)</f>
        <v>0.53120849933598935</v>
      </c>
      <c r="E104" s="14">
        <f>('ضریب زلزله'!$B$31*D104)</f>
        <v>0.62682602921646746</v>
      </c>
    </row>
    <row r="105" spans="1:5">
      <c r="A105" s="16">
        <v>2.06</v>
      </c>
      <c r="B105" s="16">
        <f t="shared" si="3"/>
        <v>0.26560424966799467</v>
      </c>
      <c r="C105" s="15">
        <f t="shared" si="4"/>
        <v>1.3</v>
      </c>
      <c r="D105" s="14">
        <f>('ضریب زلزله'!$B$19/C105)</f>
        <v>0.53120849933598935</v>
      </c>
      <c r="E105" s="14">
        <f>('ضریب زلزله'!$B$31*D105)</f>
        <v>0.62682602921646746</v>
      </c>
    </row>
    <row r="106" spans="1:5">
      <c r="A106" s="16">
        <v>2.08</v>
      </c>
      <c r="B106" s="16">
        <f t="shared" si="3"/>
        <v>0.26560424966799467</v>
      </c>
      <c r="C106" s="15">
        <f t="shared" si="4"/>
        <v>1.3</v>
      </c>
      <c r="D106" s="14">
        <f>('ضریب زلزله'!$B$19/C106)</f>
        <v>0.53120849933598935</v>
      </c>
      <c r="E106" s="14">
        <f>('ضریب زلزله'!$B$31*D106)</f>
        <v>0.62682602921646746</v>
      </c>
    </row>
    <row r="107" spans="1:5">
      <c r="A107" s="16">
        <v>2.1</v>
      </c>
      <c r="B107" s="16">
        <f t="shared" si="3"/>
        <v>0.26560424966799467</v>
      </c>
      <c r="C107" s="15">
        <f t="shared" si="4"/>
        <v>1.3</v>
      </c>
      <c r="D107" s="14">
        <f>('ضریب زلزله'!$B$19/C107)</f>
        <v>0.53120849933598935</v>
      </c>
      <c r="E107" s="14">
        <f>('ضریب زلزله'!$B$31*D107)</f>
        <v>0.62682602921646746</v>
      </c>
    </row>
    <row r="108" spans="1:5">
      <c r="A108" s="16">
        <v>2.12</v>
      </c>
      <c r="B108" s="16">
        <f t="shared" si="3"/>
        <v>0.26560424966799467</v>
      </c>
      <c r="C108" s="15">
        <f t="shared" si="4"/>
        <v>1.3</v>
      </c>
      <c r="D108" s="14">
        <f>('ضریب زلزله'!$B$19/C108)</f>
        <v>0.53120849933598935</v>
      </c>
      <c r="E108" s="14">
        <f>('ضریب زلزله'!$B$31*D108)</f>
        <v>0.62682602921646746</v>
      </c>
    </row>
    <row r="109" spans="1:5">
      <c r="A109" s="16">
        <v>2.14</v>
      </c>
      <c r="B109" s="16">
        <f t="shared" si="3"/>
        <v>0.26560424966799467</v>
      </c>
      <c r="C109" s="15">
        <f t="shared" si="4"/>
        <v>1.3</v>
      </c>
      <c r="D109" s="14">
        <f>('ضریب زلزله'!$B$19/C109)</f>
        <v>0.53120849933598935</v>
      </c>
      <c r="E109" s="14">
        <f>('ضریب زلزله'!$B$31*D109)</f>
        <v>0.62682602921646746</v>
      </c>
    </row>
    <row r="110" spans="1:5">
      <c r="A110" s="16">
        <v>2.16</v>
      </c>
      <c r="B110" s="16">
        <f t="shared" si="3"/>
        <v>0.26560424966799467</v>
      </c>
      <c r="C110" s="15">
        <f t="shared" si="4"/>
        <v>1.3</v>
      </c>
      <c r="D110" s="14">
        <f>('ضریب زلزله'!$B$19/C110)</f>
        <v>0.53120849933598935</v>
      </c>
      <c r="E110" s="14">
        <f>('ضریب زلزله'!$B$31*D110)</f>
        <v>0.62682602921646746</v>
      </c>
    </row>
    <row r="111" spans="1:5">
      <c r="A111" s="16">
        <v>2.1800000000000002</v>
      </c>
      <c r="B111" s="16">
        <f t="shared" si="3"/>
        <v>0.26560424966799467</v>
      </c>
      <c r="C111" s="15">
        <f t="shared" si="4"/>
        <v>1.3</v>
      </c>
      <c r="D111" s="14">
        <f>('ضریب زلزله'!$B$19/C111)</f>
        <v>0.53120849933598935</v>
      </c>
      <c r="E111" s="14">
        <f>('ضریب زلزله'!$B$31*D111)</f>
        <v>0.62682602921646746</v>
      </c>
    </row>
    <row r="112" spans="1:5">
      <c r="A112" s="16">
        <v>2.2000000000000002</v>
      </c>
      <c r="B112" s="16">
        <f t="shared" si="3"/>
        <v>0.26560424966799467</v>
      </c>
      <c r="C112" s="15">
        <f t="shared" si="4"/>
        <v>1.3</v>
      </c>
      <c r="D112" s="14">
        <f>('ضریب زلزله'!$B$19/C112)</f>
        <v>0.53120849933598935</v>
      </c>
      <c r="E112" s="14">
        <f>('ضریب زلزله'!$B$31*D112)</f>
        <v>0.62682602921646746</v>
      </c>
    </row>
    <row r="113" spans="1:5">
      <c r="A113" s="16">
        <v>2.2200000000000002</v>
      </c>
      <c r="B113" s="16">
        <f t="shared" si="3"/>
        <v>0.26560424966799467</v>
      </c>
      <c r="C113" s="15">
        <f t="shared" si="4"/>
        <v>1.3</v>
      </c>
      <c r="D113" s="14">
        <f>('ضریب زلزله'!$B$19/C113)</f>
        <v>0.53120849933598935</v>
      </c>
      <c r="E113" s="14">
        <f>('ضریب زلزله'!$B$31*D113)</f>
        <v>0.62682602921646746</v>
      </c>
    </row>
    <row r="114" spans="1:5">
      <c r="A114" s="16">
        <v>2.2400000000000002</v>
      </c>
      <c r="B114" s="16">
        <f t="shared" si="3"/>
        <v>0.26560424966799467</v>
      </c>
      <c r="C114" s="15">
        <f t="shared" si="4"/>
        <v>1.3</v>
      </c>
      <c r="D114" s="14">
        <f>('ضریب زلزله'!$B$19/C114)</f>
        <v>0.53120849933598935</v>
      </c>
      <c r="E114" s="14">
        <f>('ضریب زلزله'!$B$31*D114)</f>
        <v>0.62682602921646746</v>
      </c>
    </row>
    <row r="115" spans="1:5">
      <c r="A115" s="16">
        <v>2.2599999999999998</v>
      </c>
      <c r="B115" s="16">
        <f t="shared" si="3"/>
        <v>0.26560424966799467</v>
      </c>
      <c r="C115" s="15">
        <f t="shared" si="4"/>
        <v>1.3</v>
      </c>
      <c r="D115" s="14">
        <f>('ضریب زلزله'!$B$19/C115)</f>
        <v>0.53120849933598935</v>
      </c>
      <c r="E115" s="14">
        <f>('ضریب زلزله'!$B$31*D115)</f>
        <v>0.62682602921646746</v>
      </c>
    </row>
    <row r="116" spans="1:5">
      <c r="A116" s="16">
        <v>2.2799999999999998</v>
      </c>
      <c r="B116" s="16">
        <f t="shared" si="3"/>
        <v>0.26560424966799467</v>
      </c>
      <c r="C116" s="15">
        <f t="shared" si="4"/>
        <v>1.3</v>
      </c>
      <c r="D116" s="14">
        <f>('ضریب زلزله'!$B$19/C116)</f>
        <v>0.53120849933598935</v>
      </c>
      <c r="E116" s="14">
        <f>('ضریب زلزله'!$B$31*D116)</f>
        <v>0.62682602921646746</v>
      </c>
    </row>
    <row r="117" spans="1:5">
      <c r="A117" s="16">
        <v>2.2999999999999998</v>
      </c>
      <c r="B117" s="16">
        <f t="shared" si="3"/>
        <v>0.26560424966799467</v>
      </c>
      <c r="C117" s="15">
        <f t="shared" si="4"/>
        <v>1.3</v>
      </c>
      <c r="D117" s="14">
        <f>('ضریب زلزله'!$B$19/C117)</f>
        <v>0.53120849933598935</v>
      </c>
      <c r="E117" s="14">
        <f>('ضریب زلزله'!$B$31*D117)</f>
        <v>0.62682602921646746</v>
      </c>
    </row>
    <row r="118" spans="1:5">
      <c r="A118" s="16">
        <v>2.3199999999999998</v>
      </c>
      <c r="B118" s="16">
        <f t="shared" si="3"/>
        <v>0.26560424966799467</v>
      </c>
      <c r="C118" s="15">
        <f t="shared" si="4"/>
        <v>1.3</v>
      </c>
      <c r="D118" s="14">
        <f>('ضریب زلزله'!$B$19/C118)</f>
        <v>0.53120849933598935</v>
      </c>
      <c r="E118" s="14">
        <f>('ضریب زلزله'!$B$31*D118)</f>
        <v>0.62682602921646746</v>
      </c>
    </row>
    <row r="119" spans="1:5">
      <c r="A119" s="16">
        <v>2.34</v>
      </c>
      <c r="B119" s="16">
        <f t="shared" si="3"/>
        <v>0.26560424966799467</v>
      </c>
      <c r="C119" s="15">
        <f t="shared" si="4"/>
        <v>1.3</v>
      </c>
      <c r="D119" s="14">
        <f>('ضریب زلزله'!$B$19/C119)</f>
        <v>0.53120849933598935</v>
      </c>
      <c r="E119" s="14">
        <f>('ضریب زلزله'!$B$31*D119)</f>
        <v>0.62682602921646746</v>
      </c>
    </row>
    <row r="120" spans="1:5">
      <c r="A120" s="16">
        <v>2.36</v>
      </c>
      <c r="B120" s="16">
        <f t="shared" si="3"/>
        <v>0.26560424966799467</v>
      </c>
      <c r="C120" s="15">
        <f t="shared" si="4"/>
        <v>1.3</v>
      </c>
      <c r="D120" s="14">
        <f>('ضریب زلزله'!$B$19/C120)</f>
        <v>0.53120849933598935</v>
      </c>
      <c r="E120" s="14">
        <f>('ضریب زلزله'!$B$31*D120)</f>
        <v>0.62682602921646746</v>
      </c>
    </row>
    <row r="121" spans="1:5">
      <c r="A121" s="16">
        <v>2.38</v>
      </c>
      <c r="B121" s="16">
        <f t="shared" si="3"/>
        <v>0.26560424966799467</v>
      </c>
      <c r="C121" s="15">
        <f t="shared" si="4"/>
        <v>1.3</v>
      </c>
      <c r="D121" s="14">
        <f>('ضریب زلزله'!$B$19/C121)</f>
        <v>0.53120849933598935</v>
      </c>
      <c r="E121" s="14">
        <f>('ضریب زلزله'!$B$31*D121)</f>
        <v>0.62682602921646746</v>
      </c>
    </row>
    <row r="122" spans="1:5">
      <c r="A122" s="16">
        <v>2.4</v>
      </c>
      <c r="B122" s="16">
        <f t="shared" si="3"/>
        <v>0.26560424966799467</v>
      </c>
      <c r="C122" s="15">
        <f t="shared" si="4"/>
        <v>1.3</v>
      </c>
      <c r="D122" s="14">
        <f>('ضریب زلزله'!$B$19/C122)</f>
        <v>0.53120849933598935</v>
      </c>
      <c r="E122" s="14">
        <f>('ضریب زلزله'!$B$31*D122)</f>
        <v>0.62682602921646746</v>
      </c>
    </row>
    <row r="123" spans="1:5">
      <c r="A123" s="16">
        <v>2.42</v>
      </c>
      <c r="B123" s="16">
        <f t="shared" si="3"/>
        <v>0.26560424966799467</v>
      </c>
      <c r="C123" s="15">
        <f t="shared" si="4"/>
        <v>1.3</v>
      </c>
      <c r="D123" s="14">
        <f>('ضریب زلزله'!$B$19/C123)</f>
        <v>0.53120849933598935</v>
      </c>
      <c r="E123" s="14">
        <f>('ضریب زلزله'!$B$31*D123)</f>
        <v>0.62682602921646746</v>
      </c>
    </row>
    <row r="124" spans="1:5">
      <c r="A124" s="16">
        <v>2.44</v>
      </c>
      <c r="B124" s="16">
        <f t="shared" si="3"/>
        <v>0.26560424966799467</v>
      </c>
      <c r="C124" s="15">
        <f t="shared" si="4"/>
        <v>1.3</v>
      </c>
      <c r="D124" s="14">
        <f>('ضریب زلزله'!$B$19/C124)</f>
        <v>0.53120849933598935</v>
      </c>
      <c r="E124" s="14">
        <f>('ضریب زلزله'!$B$31*D124)</f>
        <v>0.62682602921646746</v>
      </c>
    </row>
    <row r="125" spans="1:5">
      <c r="A125" s="16">
        <v>2.46</v>
      </c>
      <c r="B125" s="16">
        <f t="shared" si="3"/>
        <v>0.26560424966799467</v>
      </c>
      <c r="C125" s="15">
        <f t="shared" si="4"/>
        <v>1.3</v>
      </c>
      <c r="D125" s="14">
        <f>('ضریب زلزله'!$B$19/C125)</f>
        <v>0.53120849933598935</v>
      </c>
      <c r="E125" s="14">
        <f>('ضریب زلزله'!$B$31*D125)</f>
        <v>0.62682602921646746</v>
      </c>
    </row>
    <row r="126" spans="1:5">
      <c r="A126" s="16">
        <v>2.48</v>
      </c>
      <c r="B126" s="16">
        <f t="shared" si="3"/>
        <v>0.26560424966799467</v>
      </c>
      <c r="C126" s="15">
        <f t="shared" si="4"/>
        <v>1.3</v>
      </c>
      <c r="D126" s="14">
        <f>('ضریب زلزله'!$B$19/C126)</f>
        <v>0.53120849933598935</v>
      </c>
      <c r="E126" s="14">
        <f>('ضریب زلزله'!$B$31*D126)</f>
        <v>0.62682602921646746</v>
      </c>
    </row>
    <row r="127" spans="1:5">
      <c r="A127" s="16">
        <v>2.5</v>
      </c>
      <c r="B127" s="16">
        <f t="shared" si="3"/>
        <v>0.26560424966799467</v>
      </c>
      <c r="C127" s="15">
        <f t="shared" si="4"/>
        <v>1.3</v>
      </c>
      <c r="D127" s="14">
        <f>('ضریب زلزله'!$B$19/C127)</f>
        <v>0.53120849933598935</v>
      </c>
      <c r="E127" s="14">
        <f>('ضریب زلزله'!$B$31*D127)</f>
        <v>0.62682602921646746</v>
      </c>
    </row>
    <row r="128" spans="1:5">
      <c r="A128" s="16">
        <v>2.52</v>
      </c>
      <c r="B128" s="16">
        <f t="shared" si="3"/>
        <v>0.26560424966799467</v>
      </c>
      <c r="C128" s="15">
        <f t="shared" si="4"/>
        <v>1.3</v>
      </c>
      <c r="D128" s="14">
        <f>('ضریب زلزله'!$B$19/C128)</f>
        <v>0.53120849933598935</v>
      </c>
      <c r="E128" s="14">
        <f>('ضریب زلزله'!$B$31*D128)</f>
        <v>0.62682602921646746</v>
      </c>
    </row>
    <row r="129" spans="1:5">
      <c r="A129" s="16">
        <v>2.54</v>
      </c>
      <c r="B129" s="16">
        <f t="shared" si="3"/>
        <v>0.26560424966799467</v>
      </c>
      <c r="C129" s="15">
        <f t="shared" si="4"/>
        <v>1.3</v>
      </c>
      <c r="D129" s="14">
        <f>('ضریب زلزله'!$B$19/C129)</f>
        <v>0.53120849933598935</v>
      </c>
      <c r="E129" s="14">
        <f>('ضریب زلزله'!$B$31*D129)</f>
        <v>0.62682602921646746</v>
      </c>
    </row>
    <row r="130" spans="1:5">
      <c r="A130" s="16">
        <v>2.56</v>
      </c>
      <c r="B130" s="16">
        <f t="shared" si="3"/>
        <v>0.26560424966799467</v>
      </c>
      <c r="C130" s="15">
        <f t="shared" si="4"/>
        <v>1.3</v>
      </c>
      <c r="D130" s="14">
        <f>('ضریب زلزله'!$B$19/C130)</f>
        <v>0.53120849933598935</v>
      </c>
      <c r="E130" s="14">
        <f>('ضریب زلزله'!$B$31*D130)</f>
        <v>0.62682602921646746</v>
      </c>
    </row>
    <row r="131" spans="1:5">
      <c r="A131" s="16">
        <v>2.58</v>
      </c>
      <c r="B131" s="16">
        <f t="shared" ref="B131:B194" si="5">IF(A131="","",IF(A131&lt;=0.025,0.65*E131,IF(A131&lt;=0.05,16*E131*(A131-0.025)+0.65*E131,IF(A131&lt;=0.1,1.05*E131,IF(A131&lt;=2,MAX(1.05*E131*(0.1/A131)^0.5,0.5*D131),0.5*D131)))))</f>
        <v>0.26560424966799467</v>
      </c>
      <c r="C131" s="15">
        <f t="shared" ref="C131:C194" si="6">IF(A131&lt;=0.2,1,IF(A131&lt;=1,1+0.375*(A131-0.2),1.3))</f>
        <v>1.3</v>
      </c>
      <c r="D131" s="14">
        <f>('ضریب زلزله'!$B$19/C131)</f>
        <v>0.53120849933598935</v>
      </c>
      <c r="E131" s="14">
        <f>('ضریب زلزله'!$B$31*D131)</f>
        <v>0.62682602921646746</v>
      </c>
    </row>
    <row r="132" spans="1:5">
      <c r="A132" s="16">
        <v>2.6</v>
      </c>
      <c r="B132" s="16">
        <f t="shared" si="5"/>
        <v>0.26560424966799467</v>
      </c>
      <c r="C132" s="15">
        <f t="shared" si="6"/>
        <v>1.3</v>
      </c>
      <c r="D132" s="14">
        <f>('ضریب زلزله'!$B$19/C132)</f>
        <v>0.53120849933598935</v>
      </c>
      <c r="E132" s="14">
        <f>('ضریب زلزله'!$B$31*D132)</f>
        <v>0.62682602921646746</v>
      </c>
    </row>
    <row r="133" spans="1:5">
      <c r="A133" s="16">
        <v>2.62</v>
      </c>
      <c r="B133" s="16">
        <f t="shared" si="5"/>
        <v>0.26560424966799467</v>
      </c>
      <c r="C133" s="15">
        <f t="shared" si="6"/>
        <v>1.3</v>
      </c>
      <c r="D133" s="14">
        <f>('ضریب زلزله'!$B$19/C133)</f>
        <v>0.53120849933598935</v>
      </c>
      <c r="E133" s="14">
        <f>('ضریب زلزله'!$B$31*D133)</f>
        <v>0.62682602921646746</v>
      </c>
    </row>
    <row r="134" spans="1:5">
      <c r="A134" s="16">
        <v>2.64</v>
      </c>
      <c r="B134" s="16">
        <f t="shared" si="5"/>
        <v>0.26560424966799467</v>
      </c>
      <c r="C134" s="15">
        <f t="shared" si="6"/>
        <v>1.3</v>
      </c>
      <c r="D134" s="14">
        <f>('ضریب زلزله'!$B$19/C134)</f>
        <v>0.53120849933598935</v>
      </c>
      <c r="E134" s="14">
        <f>('ضریب زلزله'!$B$31*D134)</f>
        <v>0.62682602921646746</v>
      </c>
    </row>
    <row r="135" spans="1:5">
      <c r="A135" s="16">
        <v>2.66</v>
      </c>
      <c r="B135" s="16">
        <f t="shared" si="5"/>
        <v>0.26560424966799467</v>
      </c>
      <c r="C135" s="15">
        <f t="shared" si="6"/>
        <v>1.3</v>
      </c>
      <c r="D135" s="14">
        <f>('ضریب زلزله'!$B$19/C135)</f>
        <v>0.53120849933598935</v>
      </c>
      <c r="E135" s="14">
        <f>('ضریب زلزله'!$B$31*D135)</f>
        <v>0.62682602921646746</v>
      </c>
    </row>
    <row r="136" spans="1:5">
      <c r="A136" s="16">
        <v>2.68</v>
      </c>
      <c r="B136" s="16">
        <f t="shared" si="5"/>
        <v>0.26560424966799467</v>
      </c>
      <c r="C136" s="15">
        <f t="shared" si="6"/>
        <v>1.3</v>
      </c>
      <c r="D136" s="14">
        <f>('ضریب زلزله'!$B$19/C136)</f>
        <v>0.53120849933598935</v>
      </c>
      <c r="E136" s="14">
        <f>('ضریب زلزله'!$B$31*D136)</f>
        <v>0.62682602921646746</v>
      </c>
    </row>
    <row r="137" spans="1:5">
      <c r="A137" s="16">
        <v>2.7</v>
      </c>
      <c r="B137" s="16">
        <f t="shared" si="5"/>
        <v>0.26560424966799467</v>
      </c>
      <c r="C137" s="15">
        <f t="shared" si="6"/>
        <v>1.3</v>
      </c>
      <c r="D137" s="14">
        <f>('ضریب زلزله'!$B$19/C137)</f>
        <v>0.53120849933598935</v>
      </c>
      <c r="E137" s="14">
        <f>('ضریب زلزله'!$B$31*D137)</f>
        <v>0.62682602921646746</v>
      </c>
    </row>
    <row r="138" spans="1:5">
      <c r="A138" s="16">
        <v>2.72</v>
      </c>
      <c r="B138" s="16">
        <f t="shared" si="5"/>
        <v>0.26560424966799467</v>
      </c>
      <c r="C138" s="15">
        <f t="shared" si="6"/>
        <v>1.3</v>
      </c>
      <c r="D138" s="14">
        <f>('ضریب زلزله'!$B$19/C138)</f>
        <v>0.53120849933598935</v>
      </c>
      <c r="E138" s="14">
        <f>('ضریب زلزله'!$B$31*D138)</f>
        <v>0.62682602921646746</v>
      </c>
    </row>
    <row r="139" spans="1:5">
      <c r="A139" s="16">
        <v>2.74</v>
      </c>
      <c r="B139" s="16">
        <f t="shared" si="5"/>
        <v>0.26560424966799467</v>
      </c>
      <c r="C139" s="15">
        <f t="shared" si="6"/>
        <v>1.3</v>
      </c>
      <c r="D139" s="14">
        <f>('ضریب زلزله'!$B$19/C139)</f>
        <v>0.53120849933598935</v>
      </c>
      <c r="E139" s="14">
        <f>('ضریب زلزله'!$B$31*D139)</f>
        <v>0.62682602921646746</v>
      </c>
    </row>
    <row r="140" spans="1:5">
      <c r="A140" s="16">
        <v>2.76</v>
      </c>
      <c r="B140" s="16">
        <f t="shared" si="5"/>
        <v>0.26560424966799467</v>
      </c>
      <c r="C140" s="15">
        <f t="shared" si="6"/>
        <v>1.3</v>
      </c>
      <c r="D140" s="14">
        <f>('ضریب زلزله'!$B$19/C140)</f>
        <v>0.53120849933598935</v>
      </c>
      <c r="E140" s="14">
        <f>('ضریب زلزله'!$B$31*D140)</f>
        <v>0.62682602921646746</v>
      </c>
    </row>
    <row r="141" spans="1:5">
      <c r="A141" s="16">
        <v>2.78</v>
      </c>
      <c r="B141" s="16">
        <f t="shared" si="5"/>
        <v>0.26560424966799467</v>
      </c>
      <c r="C141" s="15">
        <f t="shared" si="6"/>
        <v>1.3</v>
      </c>
      <c r="D141" s="14">
        <f>('ضریب زلزله'!$B$19/C141)</f>
        <v>0.53120849933598935</v>
      </c>
      <c r="E141" s="14">
        <f>('ضریب زلزله'!$B$31*D141)</f>
        <v>0.62682602921646746</v>
      </c>
    </row>
    <row r="142" spans="1:5">
      <c r="A142" s="16">
        <v>2.8</v>
      </c>
      <c r="B142" s="16">
        <f t="shared" si="5"/>
        <v>0.26560424966799467</v>
      </c>
      <c r="C142" s="15">
        <f t="shared" si="6"/>
        <v>1.3</v>
      </c>
      <c r="D142" s="14">
        <f>('ضریب زلزله'!$B$19/C142)</f>
        <v>0.53120849933598935</v>
      </c>
      <c r="E142" s="14">
        <f>('ضریب زلزله'!$B$31*D142)</f>
        <v>0.62682602921646746</v>
      </c>
    </row>
    <row r="143" spans="1:5">
      <c r="A143" s="16">
        <v>2.82</v>
      </c>
      <c r="B143" s="16">
        <f t="shared" si="5"/>
        <v>0.26560424966799467</v>
      </c>
      <c r="C143" s="15">
        <f t="shared" si="6"/>
        <v>1.3</v>
      </c>
      <c r="D143" s="14">
        <f>('ضریب زلزله'!$B$19/C143)</f>
        <v>0.53120849933598935</v>
      </c>
      <c r="E143" s="14">
        <f>('ضریب زلزله'!$B$31*D143)</f>
        <v>0.62682602921646746</v>
      </c>
    </row>
    <row r="144" spans="1:5">
      <c r="A144" s="16">
        <v>2.84</v>
      </c>
      <c r="B144" s="16">
        <f t="shared" si="5"/>
        <v>0.26560424966799467</v>
      </c>
      <c r="C144" s="15">
        <f t="shared" si="6"/>
        <v>1.3</v>
      </c>
      <c r="D144" s="14">
        <f>('ضریب زلزله'!$B$19/C144)</f>
        <v>0.53120849933598935</v>
      </c>
      <c r="E144" s="14">
        <f>('ضریب زلزله'!$B$31*D144)</f>
        <v>0.62682602921646746</v>
      </c>
    </row>
    <row r="145" spans="1:5">
      <c r="A145" s="16">
        <v>2.86</v>
      </c>
      <c r="B145" s="16">
        <f t="shared" si="5"/>
        <v>0.26560424966799467</v>
      </c>
      <c r="C145" s="15">
        <f t="shared" si="6"/>
        <v>1.3</v>
      </c>
      <c r="D145" s="14">
        <f>('ضریب زلزله'!$B$19/C145)</f>
        <v>0.53120849933598935</v>
      </c>
      <c r="E145" s="14">
        <f>('ضریب زلزله'!$B$31*D145)</f>
        <v>0.62682602921646746</v>
      </c>
    </row>
    <row r="146" spans="1:5">
      <c r="A146" s="16">
        <v>2.88</v>
      </c>
      <c r="B146" s="16">
        <f t="shared" si="5"/>
        <v>0.26560424966799467</v>
      </c>
      <c r="C146" s="15">
        <f t="shared" si="6"/>
        <v>1.3</v>
      </c>
      <c r="D146" s="14">
        <f>('ضریب زلزله'!$B$19/C146)</f>
        <v>0.53120849933598935</v>
      </c>
      <c r="E146" s="14">
        <f>('ضریب زلزله'!$B$31*D146)</f>
        <v>0.62682602921646746</v>
      </c>
    </row>
    <row r="147" spans="1:5">
      <c r="A147" s="16">
        <v>2.9</v>
      </c>
      <c r="B147" s="16">
        <f t="shared" si="5"/>
        <v>0.26560424966799467</v>
      </c>
      <c r="C147" s="15">
        <f t="shared" si="6"/>
        <v>1.3</v>
      </c>
      <c r="D147" s="14">
        <f>('ضریب زلزله'!$B$19/C147)</f>
        <v>0.53120849933598935</v>
      </c>
      <c r="E147" s="14">
        <f>('ضریب زلزله'!$B$31*D147)</f>
        <v>0.62682602921646746</v>
      </c>
    </row>
    <row r="148" spans="1:5">
      <c r="A148" s="16">
        <v>2.92</v>
      </c>
      <c r="B148" s="16">
        <f t="shared" si="5"/>
        <v>0.26560424966799467</v>
      </c>
      <c r="C148" s="15">
        <f t="shared" si="6"/>
        <v>1.3</v>
      </c>
      <c r="D148" s="14">
        <f>('ضریب زلزله'!$B$19/C148)</f>
        <v>0.53120849933598935</v>
      </c>
      <c r="E148" s="14">
        <f>('ضریب زلزله'!$B$31*D148)</f>
        <v>0.62682602921646746</v>
      </c>
    </row>
    <row r="149" spans="1:5">
      <c r="A149" s="16">
        <v>2.94</v>
      </c>
      <c r="B149" s="16">
        <f t="shared" si="5"/>
        <v>0.26560424966799467</v>
      </c>
      <c r="C149" s="15">
        <f t="shared" si="6"/>
        <v>1.3</v>
      </c>
      <c r="D149" s="14">
        <f>('ضریب زلزله'!$B$19/C149)</f>
        <v>0.53120849933598935</v>
      </c>
      <c r="E149" s="14">
        <f>('ضریب زلزله'!$B$31*D149)</f>
        <v>0.62682602921646746</v>
      </c>
    </row>
    <row r="150" spans="1:5">
      <c r="A150" s="16">
        <v>2.96</v>
      </c>
      <c r="B150" s="16">
        <f t="shared" si="5"/>
        <v>0.26560424966799467</v>
      </c>
      <c r="C150" s="15">
        <f t="shared" si="6"/>
        <v>1.3</v>
      </c>
      <c r="D150" s="14">
        <f>('ضریب زلزله'!$B$19/C150)</f>
        <v>0.53120849933598935</v>
      </c>
      <c r="E150" s="14">
        <f>('ضریب زلزله'!$B$31*D150)</f>
        <v>0.62682602921646746</v>
      </c>
    </row>
    <row r="151" spans="1:5">
      <c r="A151" s="16">
        <v>2.98</v>
      </c>
      <c r="B151" s="16">
        <f t="shared" si="5"/>
        <v>0.26560424966799467</v>
      </c>
      <c r="C151" s="15">
        <f t="shared" si="6"/>
        <v>1.3</v>
      </c>
      <c r="D151" s="14">
        <f>('ضریب زلزله'!$B$19/C151)</f>
        <v>0.53120849933598935</v>
      </c>
      <c r="E151" s="14">
        <f>('ضریب زلزله'!$B$31*D151)</f>
        <v>0.62682602921646746</v>
      </c>
    </row>
    <row r="152" spans="1:5">
      <c r="A152" s="16">
        <v>3</v>
      </c>
      <c r="B152" s="16">
        <f t="shared" si="5"/>
        <v>0.26560424966799467</v>
      </c>
      <c r="C152" s="15">
        <f t="shared" si="6"/>
        <v>1.3</v>
      </c>
      <c r="D152" s="14">
        <f>('ضریب زلزله'!$B$19/C152)</f>
        <v>0.53120849933598935</v>
      </c>
      <c r="E152" s="14">
        <f>('ضریب زلزله'!$B$31*D152)</f>
        <v>0.62682602921646746</v>
      </c>
    </row>
    <row r="153" spans="1:5">
      <c r="A153" s="16">
        <v>3.02</v>
      </c>
      <c r="B153" s="16">
        <f t="shared" si="5"/>
        <v>0.26560424966799467</v>
      </c>
      <c r="C153" s="15">
        <f t="shared" si="6"/>
        <v>1.3</v>
      </c>
      <c r="D153" s="14">
        <f>('ضریب زلزله'!$B$19/C153)</f>
        <v>0.53120849933598935</v>
      </c>
      <c r="E153" s="14">
        <f>('ضریب زلزله'!$B$31*D153)</f>
        <v>0.62682602921646746</v>
      </c>
    </row>
    <row r="154" spans="1:5">
      <c r="A154" s="16">
        <v>3.04</v>
      </c>
      <c r="B154" s="16">
        <f t="shared" si="5"/>
        <v>0.26560424966799467</v>
      </c>
      <c r="C154" s="15">
        <f t="shared" si="6"/>
        <v>1.3</v>
      </c>
      <c r="D154" s="14">
        <f>('ضریب زلزله'!$B$19/C154)</f>
        <v>0.53120849933598935</v>
      </c>
      <c r="E154" s="14">
        <f>('ضریب زلزله'!$B$31*D154)</f>
        <v>0.62682602921646746</v>
      </c>
    </row>
    <row r="155" spans="1:5">
      <c r="A155" s="16">
        <v>3.06</v>
      </c>
      <c r="B155" s="16">
        <f t="shared" si="5"/>
        <v>0.26560424966799467</v>
      </c>
      <c r="C155" s="15">
        <f t="shared" si="6"/>
        <v>1.3</v>
      </c>
      <c r="D155" s="14">
        <f>('ضریب زلزله'!$B$19/C155)</f>
        <v>0.53120849933598935</v>
      </c>
      <c r="E155" s="14">
        <f>('ضریب زلزله'!$B$31*D155)</f>
        <v>0.62682602921646746</v>
      </c>
    </row>
    <row r="156" spans="1:5">
      <c r="A156" s="16">
        <v>3.08</v>
      </c>
      <c r="B156" s="16">
        <f t="shared" si="5"/>
        <v>0.26560424966799467</v>
      </c>
      <c r="C156" s="15">
        <f t="shared" si="6"/>
        <v>1.3</v>
      </c>
      <c r="D156" s="14">
        <f>('ضریب زلزله'!$B$19/C156)</f>
        <v>0.53120849933598935</v>
      </c>
      <c r="E156" s="14">
        <f>('ضریب زلزله'!$B$31*D156)</f>
        <v>0.62682602921646746</v>
      </c>
    </row>
    <row r="157" spans="1:5">
      <c r="A157" s="16">
        <v>3.1</v>
      </c>
      <c r="B157" s="16">
        <f t="shared" si="5"/>
        <v>0.26560424966799467</v>
      </c>
      <c r="C157" s="15">
        <f t="shared" si="6"/>
        <v>1.3</v>
      </c>
      <c r="D157" s="14">
        <f>('ضریب زلزله'!$B$19/C157)</f>
        <v>0.53120849933598935</v>
      </c>
      <c r="E157" s="14">
        <f>('ضریب زلزله'!$B$31*D157)</f>
        <v>0.62682602921646746</v>
      </c>
    </row>
    <row r="158" spans="1:5">
      <c r="A158" s="16">
        <v>3.12</v>
      </c>
      <c r="B158" s="16">
        <f t="shared" si="5"/>
        <v>0.26560424966799467</v>
      </c>
      <c r="C158" s="15">
        <f t="shared" si="6"/>
        <v>1.3</v>
      </c>
      <c r="D158" s="14">
        <f>('ضریب زلزله'!$B$19/C158)</f>
        <v>0.53120849933598935</v>
      </c>
      <c r="E158" s="14">
        <f>('ضریب زلزله'!$B$31*D158)</f>
        <v>0.62682602921646746</v>
      </c>
    </row>
    <row r="159" spans="1:5">
      <c r="A159" s="16">
        <v>3.14</v>
      </c>
      <c r="B159" s="16">
        <f t="shared" si="5"/>
        <v>0.26560424966799467</v>
      </c>
      <c r="C159" s="15">
        <f t="shared" si="6"/>
        <v>1.3</v>
      </c>
      <c r="D159" s="14">
        <f>('ضریب زلزله'!$B$19/C159)</f>
        <v>0.53120849933598935</v>
      </c>
      <c r="E159" s="14">
        <f>('ضریب زلزله'!$B$31*D159)</f>
        <v>0.62682602921646746</v>
      </c>
    </row>
    <row r="160" spans="1:5">
      <c r="A160" s="16">
        <v>3.16</v>
      </c>
      <c r="B160" s="16">
        <f t="shared" si="5"/>
        <v>0.26560424966799467</v>
      </c>
      <c r="C160" s="15">
        <f t="shared" si="6"/>
        <v>1.3</v>
      </c>
      <c r="D160" s="14">
        <f>('ضریب زلزله'!$B$19/C160)</f>
        <v>0.53120849933598935</v>
      </c>
      <c r="E160" s="14">
        <f>('ضریب زلزله'!$B$31*D160)</f>
        <v>0.62682602921646746</v>
      </c>
    </row>
    <row r="161" spans="1:5">
      <c r="A161" s="16">
        <v>3.18</v>
      </c>
      <c r="B161" s="16">
        <f t="shared" si="5"/>
        <v>0.26560424966799467</v>
      </c>
      <c r="C161" s="15">
        <f t="shared" si="6"/>
        <v>1.3</v>
      </c>
      <c r="D161" s="14">
        <f>('ضریب زلزله'!$B$19/C161)</f>
        <v>0.53120849933598935</v>
      </c>
      <c r="E161" s="14">
        <f>('ضریب زلزله'!$B$31*D161)</f>
        <v>0.62682602921646746</v>
      </c>
    </row>
    <row r="162" spans="1:5">
      <c r="A162" s="16">
        <v>3.2</v>
      </c>
      <c r="B162" s="16">
        <f t="shared" si="5"/>
        <v>0.26560424966799467</v>
      </c>
      <c r="C162" s="15">
        <f t="shared" si="6"/>
        <v>1.3</v>
      </c>
      <c r="D162" s="14">
        <f>('ضریب زلزله'!$B$19/C162)</f>
        <v>0.53120849933598935</v>
      </c>
      <c r="E162" s="14">
        <f>('ضریب زلزله'!$B$31*D162)</f>
        <v>0.62682602921646746</v>
      </c>
    </row>
    <row r="163" spans="1:5">
      <c r="A163" s="16">
        <v>3.22</v>
      </c>
      <c r="B163" s="16">
        <f t="shared" si="5"/>
        <v>0.26560424966799467</v>
      </c>
      <c r="C163" s="15">
        <f t="shared" si="6"/>
        <v>1.3</v>
      </c>
      <c r="D163" s="14">
        <f>('ضریب زلزله'!$B$19/C163)</f>
        <v>0.53120849933598935</v>
      </c>
      <c r="E163" s="14">
        <f>('ضریب زلزله'!$B$31*D163)</f>
        <v>0.62682602921646746</v>
      </c>
    </row>
    <row r="164" spans="1:5">
      <c r="A164" s="16">
        <v>3.24</v>
      </c>
      <c r="B164" s="16">
        <f t="shared" si="5"/>
        <v>0.26560424966799467</v>
      </c>
      <c r="C164" s="15">
        <f t="shared" si="6"/>
        <v>1.3</v>
      </c>
      <c r="D164" s="14">
        <f>('ضریب زلزله'!$B$19/C164)</f>
        <v>0.53120849933598935</v>
      </c>
      <c r="E164" s="14">
        <f>('ضریب زلزله'!$B$31*D164)</f>
        <v>0.62682602921646746</v>
      </c>
    </row>
    <row r="165" spans="1:5">
      <c r="A165" s="16">
        <v>3.26</v>
      </c>
      <c r="B165" s="16">
        <f t="shared" si="5"/>
        <v>0.26560424966799467</v>
      </c>
      <c r="C165" s="15">
        <f t="shared" si="6"/>
        <v>1.3</v>
      </c>
      <c r="D165" s="14">
        <f>('ضریب زلزله'!$B$19/C165)</f>
        <v>0.53120849933598935</v>
      </c>
      <c r="E165" s="14">
        <f>('ضریب زلزله'!$B$31*D165)</f>
        <v>0.62682602921646746</v>
      </c>
    </row>
    <row r="166" spans="1:5">
      <c r="A166" s="16">
        <v>3.28</v>
      </c>
      <c r="B166" s="16">
        <f t="shared" si="5"/>
        <v>0.26560424966799467</v>
      </c>
      <c r="C166" s="15">
        <f t="shared" si="6"/>
        <v>1.3</v>
      </c>
      <c r="D166" s="14">
        <f>('ضریب زلزله'!$B$19/C166)</f>
        <v>0.53120849933598935</v>
      </c>
      <c r="E166" s="14">
        <f>('ضریب زلزله'!$B$31*D166)</f>
        <v>0.62682602921646746</v>
      </c>
    </row>
    <row r="167" spans="1:5">
      <c r="A167" s="16">
        <v>3.3</v>
      </c>
      <c r="B167" s="16">
        <f t="shared" si="5"/>
        <v>0.26560424966799467</v>
      </c>
      <c r="C167" s="15">
        <f t="shared" si="6"/>
        <v>1.3</v>
      </c>
      <c r="D167" s="14">
        <f>('ضریب زلزله'!$B$19/C167)</f>
        <v>0.53120849933598935</v>
      </c>
      <c r="E167" s="14">
        <f>('ضریب زلزله'!$B$31*D167)</f>
        <v>0.62682602921646746</v>
      </c>
    </row>
    <row r="168" spans="1:5">
      <c r="A168" s="16">
        <v>3.32</v>
      </c>
      <c r="B168" s="16">
        <f t="shared" si="5"/>
        <v>0.26560424966799467</v>
      </c>
      <c r="C168" s="15">
        <f t="shared" si="6"/>
        <v>1.3</v>
      </c>
      <c r="D168" s="14">
        <f>('ضریب زلزله'!$B$19/C168)</f>
        <v>0.53120849933598935</v>
      </c>
      <c r="E168" s="14">
        <f>('ضریب زلزله'!$B$31*D168)</f>
        <v>0.62682602921646746</v>
      </c>
    </row>
    <row r="169" spans="1:5">
      <c r="A169" s="16">
        <v>3.34</v>
      </c>
      <c r="B169" s="16">
        <f t="shared" si="5"/>
        <v>0.26560424966799467</v>
      </c>
      <c r="C169" s="15">
        <f t="shared" si="6"/>
        <v>1.3</v>
      </c>
      <c r="D169" s="14">
        <f>('ضریب زلزله'!$B$19/C169)</f>
        <v>0.53120849933598935</v>
      </c>
      <c r="E169" s="14">
        <f>('ضریب زلزله'!$B$31*D169)</f>
        <v>0.62682602921646746</v>
      </c>
    </row>
    <row r="170" spans="1:5">
      <c r="A170" s="16">
        <v>3.36</v>
      </c>
      <c r="B170" s="16">
        <f t="shared" si="5"/>
        <v>0.26560424966799467</v>
      </c>
      <c r="C170" s="15">
        <f t="shared" si="6"/>
        <v>1.3</v>
      </c>
      <c r="D170" s="14">
        <f>('ضریب زلزله'!$B$19/C170)</f>
        <v>0.53120849933598935</v>
      </c>
      <c r="E170" s="14">
        <f>('ضریب زلزله'!$B$31*D170)</f>
        <v>0.62682602921646746</v>
      </c>
    </row>
    <row r="171" spans="1:5">
      <c r="A171" s="16">
        <v>3.38</v>
      </c>
      <c r="B171" s="16">
        <f t="shared" si="5"/>
        <v>0.26560424966799467</v>
      </c>
      <c r="C171" s="15">
        <f t="shared" si="6"/>
        <v>1.3</v>
      </c>
      <c r="D171" s="14">
        <f>('ضریب زلزله'!$B$19/C171)</f>
        <v>0.53120849933598935</v>
      </c>
      <c r="E171" s="14">
        <f>('ضریب زلزله'!$B$31*D171)</f>
        <v>0.62682602921646746</v>
      </c>
    </row>
    <row r="172" spans="1:5">
      <c r="A172" s="16">
        <v>3.4</v>
      </c>
      <c r="B172" s="16">
        <f t="shared" si="5"/>
        <v>0.26560424966799467</v>
      </c>
      <c r="C172" s="15">
        <f t="shared" si="6"/>
        <v>1.3</v>
      </c>
      <c r="D172" s="14">
        <f>('ضریب زلزله'!$B$19/C172)</f>
        <v>0.53120849933598935</v>
      </c>
      <c r="E172" s="14">
        <f>('ضریب زلزله'!$B$31*D172)</f>
        <v>0.62682602921646746</v>
      </c>
    </row>
    <row r="173" spans="1:5">
      <c r="A173" s="16">
        <v>3.42</v>
      </c>
      <c r="B173" s="16">
        <f t="shared" si="5"/>
        <v>0.26560424966799467</v>
      </c>
      <c r="C173" s="15">
        <f t="shared" si="6"/>
        <v>1.3</v>
      </c>
      <c r="D173" s="14">
        <f>('ضریب زلزله'!$B$19/C173)</f>
        <v>0.53120849933598935</v>
      </c>
      <c r="E173" s="14">
        <f>('ضریب زلزله'!$B$31*D173)</f>
        <v>0.62682602921646746</v>
      </c>
    </row>
    <row r="174" spans="1:5">
      <c r="A174" s="16">
        <v>3.44</v>
      </c>
      <c r="B174" s="16">
        <f t="shared" si="5"/>
        <v>0.26560424966799467</v>
      </c>
      <c r="C174" s="15">
        <f t="shared" si="6"/>
        <v>1.3</v>
      </c>
      <c r="D174" s="14">
        <f>('ضریب زلزله'!$B$19/C174)</f>
        <v>0.53120849933598935</v>
      </c>
      <c r="E174" s="14">
        <f>('ضریب زلزله'!$B$31*D174)</f>
        <v>0.62682602921646746</v>
      </c>
    </row>
    <row r="175" spans="1:5">
      <c r="A175" s="16">
        <v>3.46</v>
      </c>
      <c r="B175" s="16">
        <f t="shared" si="5"/>
        <v>0.26560424966799467</v>
      </c>
      <c r="C175" s="15">
        <f t="shared" si="6"/>
        <v>1.3</v>
      </c>
      <c r="D175" s="14">
        <f>('ضریب زلزله'!$B$19/C175)</f>
        <v>0.53120849933598935</v>
      </c>
      <c r="E175" s="14">
        <f>('ضریب زلزله'!$B$31*D175)</f>
        <v>0.62682602921646746</v>
      </c>
    </row>
    <row r="176" spans="1:5">
      <c r="A176" s="16">
        <v>3.48</v>
      </c>
      <c r="B176" s="16">
        <f t="shared" si="5"/>
        <v>0.26560424966799467</v>
      </c>
      <c r="C176" s="15">
        <f t="shared" si="6"/>
        <v>1.3</v>
      </c>
      <c r="D176" s="14">
        <f>('ضریب زلزله'!$B$19/C176)</f>
        <v>0.53120849933598935</v>
      </c>
      <c r="E176" s="14">
        <f>('ضریب زلزله'!$B$31*D176)</f>
        <v>0.62682602921646746</v>
      </c>
    </row>
    <row r="177" spans="1:5">
      <c r="A177" s="16">
        <v>3.5</v>
      </c>
      <c r="B177" s="16">
        <f t="shared" si="5"/>
        <v>0.26560424966799467</v>
      </c>
      <c r="C177" s="15">
        <f t="shared" si="6"/>
        <v>1.3</v>
      </c>
      <c r="D177" s="14">
        <f>('ضریب زلزله'!$B$19/C177)</f>
        <v>0.53120849933598935</v>
      </c>
      <c r="E177" s="14">
        <f>('ضریب زلزله'!$B$31*D177)</f>
        <v>0.62682602921646746</v>
      </c>
    </row>
    <row r="178" spans="1:5">
      <c r="A178" s="16">
        <v>3.52</v>
      </c>
      <c r="B178" s="16">
        <f t="shared" si="5"/>
        <v>0.26560424966799467</v>
      </c>
      <c r="C178" s="15">
        <f t="shared" si="6"/>
        <v>1.3</v>
      </c>
      <c r="D178" s="14">
        <f>('ضریب زلزله'!$B$19/C178)</f>
        <v>0.53120849933598935</v>
      </c>
      <c r="E178" s="14">
        <f>('ضریب زلزله'!$B$31*D178)</f>
        <v>0.62682602921646746</v>
      </c>
    </row>
    <row r="179" spans="1:5">
      <c r="A179" s="16">
        <v>3.54</v>
      </c>
      <c r="B179" s="16">
        <f t="shared" si="5"/>
        <v>0.26560424966799467</v>
      </c>
      <c r="C179" s="15">
        <f t="shared" si="6"/>
        <v>1.3</v>
      </c>
      <c r="D179" s="14">
        <f>('ضریب زلزله'!$B$19/C179)</f>
        <v>0.53120849933598935</v>
      </c>
      <c r="E179" s="14">
        <f>('ضریب زلزله'!$B$31*D179)</f>
        <v>0.62682602921646746</v>
      </c>
    </row>
    <row r="180" spans="1:5">
      <c r="A180" s="16">
        <v>3.56</v>
      </c>
      <c r="B180" s="16">
        <f t="shared" si="5"/>
        <v>0.26560424966799467</v>
      </c>
      <c r="C180" s="15">
        <f t="shared" si="6"/>
        <v>1.3</v>
      </c>
      <c r="D180" s="14">
        <f>('ضریب زلزله'!$B$19/C180)</f>
        <v>0.53120849933598935</v>
      </c>
      <c r="E180" s="14">
        <f>('ضریب زلزله'!$B$31*D180)</f>
        <v>0.62682602921646746</v>
      </c>
    </row>
    <row r="181" spans="1:5">
      <c r="A181" s="16">
        <v>3.58</v>
      </c>
      <c r="B181" s="16">
        <f t="shared" si="5"/>
        <v>0.26560424966799467</v>
      </c>
      <c r="C181" s="15">
        <f t="shared" si="6"/>
        <v>1.3</v>
      </c>
      <c r="D181" s="14">
        <f>('ضریب زلزله'!$B$19/C181)</f>
        <v>0.53120849933598935</v>
      </c>
      <c r="E181" s="14">
        <f>('ضریب زلزله'!$B$31*D181)</f>
        <v>0.62682602921646746</v>
      </c>
    </row>
    <row r="182" spans="1:5">
      <c r="A182" s="16">
        <v>3.6</v>
      </c>
      <c r="B182" s="16">
        <f t="shared" si="5"/>
        <v>0.26560424966799467</v>
      </c>
      <c r="C182" s="15">
        <f t="shared" si="6"/>
        <v>1.3</v>
      </c>
      <c r="D182" s="14">
        <f>('ضریب زلزله'!$B$19/C182)</f>
        <v>0.53120849933598935</v>
      </c>
      <c r="E182" s="14">
        <f>('ضریب زلزله'!$B$31*D182)</f>
        <v>0.62682602921646746</v>
      </c>
    </row>
    <row r="183" spans="1:5">
      <c r="A183" s="16">
        <v>3.62</v>
      </c>
      <c r="B183" s="16">
        <f t="shared" si="5"/>
        <v>0.26560424966799467</v>
      </c>
      <c r="C183" s="15">
        <f t="shared" si="6"/>
        <v>1.3</v>
      </c>
      <c r="D183" s="14">
        <f>('ضریب زلزله'!$B$19/C183)</f>
        <v>0.53120849933598935</v>
      </c>
      <c r="E183" s="14">
        <f>('ضریب زلزله'!$B$31*D183)</f>
        <v>0.62682602921646746</v>
      </c>
    </row>
    <row r="184" spans="1:5">
      <c r="A184" s="16">
        <v>3.64</v>
      </c>
      <c r="B184" s="16">
        <f t="shared" si="5"/>
        <v>0.26560424966799467</v>
      </c>
      <c r="C184" s="15">
        <f t="shared" si="6"/>
        <v>1.3</v>
      </c>
      <c r="D184" s="14">
        <f>('ضریب زلزله'!$B$19/C184)</f>
        <v>0.53120849933598935</v>
      </c>
      <c r="E184" s="14">
        <f>('ضریب زلزله'!$B$31*D184)</f>
        <v>0.62682602921646746</v>
      </c>
    </row>
    <row r="185" spans="1:5">
      <c r="A185" s="16">
        <v>3.66</v>
      </c>
      <c r="B185" s="16">
        <f t="shared" si="5"/>
        <v>0.26560424966799467</v>
      </c>
      <c r="C185" s="15">
        <f t="shared" si="6"/>
        <v>1.3</v>
      </c>
      <c r="D185" s="14">
        <f>('ضریب زلزله'!$B$19/C185)</f>
        <v>0.53120849933598935</v>
      </c>
      <c r="E185" s="14">
        <f>('ضریب زلزله'!$B$31*D185)</f>
        <v>0.62682602921646746</v>
      </c>
    </row>
    <row r="186" spans="1:5">
      <c r="A186" s="16">
        <v>3.68</v>
      </c>
      <c r="B186" s="16">
        <f t="shared" si="5"/>
        <v>0.26560424966799467</v>
      </c>
      <c r="C186" s="15">
        <f t="shared" si="6"/>
        <v>1.3</v>
      </c>
      <c r="D186" s="14">
        <f>('ضریب زلزله'!$B$19/C186)</f>
        <v>0.53120849933598935</v>
      </c>
      <c r="E186" s="14">
        <f>('ضریب زلزله'!$B$31*D186)</f>
        <v>0.62682602921646746</v>
      </c>
    </row>
    <row r="187" spans="1:5">
      <c r="A187" s="16">
        <v>3.7</v>
      </c>
      <c r="B187" s="16">
        <f t="shared" si="5"/>
        <v>0.26560424966799467</v>
      </c>
      <c r="C187" s="15">
        <f t="shared" si="6"/>
        <v>1.3</v>
      </c>
      <c r="D187" s="14">
        <f>('ضریب زلزله'!$B$19/C187)</f>
        <v>0.53120849933598935</v>
      </c>
      <c r="E187" s="14">
        <f>('ضریب زلزله'!$B$31*D187)</f>
        <v>0.62682602921646746</v>
      </c>
    </row>
    <row r="188" spans="1:5">
      <c r="A188" s="16">
        <v>3.72</v>
      </c>
      <c r="B188" s="16">
        <f t="shared" si="5"/>
        <v>0.26560424966799467</v>
      </c>
      <c r="C188" s="15">
        <f t="shared" si="6"/>
        <v>1.3</v>
      </c>
      <c r="D188" s="14">
        <f>('ضریب زلزله'!$B$19/C188)</f>
        <v>0.53120849933598935</v>
      </c>
      <c r="E188" s="14">
        <f>('ضریب زلزله'!$B$31*D188)</f>
        <v>0.62682602921646746</v>
      </c>
    </row>
    <row r="189" spans="1:5">
      <c r="A189" s="16">
        <v>3.74</v>
      </c>
      <c r="B189" s="16">
        <f t="shared" si="5"/>
        <v>0.26560424966799467</v>
      </c>
      <c r="C189" s="15">
        <f t="shared" si="6"/>
        <v>1.3</v>
      </c>
      <c r="D189" s="14">
        <f>('ضریب زلزله'!$B$19/C189)</f>
        <v>0.53120849933598935</v>
      </c>
      <c r="E189" s="14">
        <f>('ضریب زلزله'!$B$31*D189)</f>
        <v>0.62682602921646746</v>
      </c>
    </row>
    <row r="190" spans="1:5">
      <c r="A190" s="16">
        <v>3.76</v>
      </c>
      <c r="B190" s="16">
        <f t="shared" si="5"/>
        <v>0.26560424966799467</v>
      </c>
      <c r="C190" s="15">
        <f t="shared" si="6"/>
        <v>1.3</v>
      </c>
      <c r="D190" s="14">
        <f>('ضریب زلزله'!$B$19/C190)</f>
        <v>0.53120849933598935</v>
      </c>
      <c r="E190" s="14">
        <f>('ضریب زلزله'!$B$31*D190)</f>
        <v>0.62682602921646746</v>
      </c>
    </row>
    <row r="191" spans="1:5">
      <c r="A191" s="16">
        <v>3.78</v>
      </c>
      <c r="B191" s="16">
        <f t="shared" si="5"/>
        <v>0.26560424966799467</v>
      </c>
      <c r="C191" s="15">
        <f t="shared" si="6"/>
        <v>1.3</v>
      </c>
      <c r="D191" s="14">
        <f>('ضریب زلزله'!$B$19/C191)</f>
        <v>0.53120849933598935</v>
      </c>
      <c r="E191" s="14">
        <f>('ضریب زلزله'!$B$31*D191)</f>
        <v>0.62682602921646746</v>
      </c>
    </row>
    <row r="192" spans="1:5">
      <c r="A192" s="16">
        <v>3.8</v>
      </c>
      <c r="B192" s="16">
        <f t="shared" si="5"/>
        <v>0.26560424966799467</v>
      </c>
      <c r="C192" s="15">
        <f t="shared" si="6"/>
        <v>1.3</v>
      </c>
      <c r="D192" s="14">
        <f>('ضریب زلزله'!$B$19/C192)</f>
        <v>0.53120849933598935</v>
      </c>
      <c r="E192" s="14">
        <f>('ضریب زلزله'!$B$31*D192)</f>
        <v>0.62682602921646746</v>
      </c>
    </row>
    <row r="193" spans="1:5">
      <c r="A193" s="16">
        <v>3.82</v>
      </c>
      <c r="B193" s="16">
        <f t="shared" si="5"/>
        <v>0.26560424966799467</v>
      </c>
      <c r="C193" s="15">
        <f t="shared" si="6"/>
        <v>1.3</v>
      </c>
      <c r="D193" s="14">
        <f>('ضریب زلزله'!$B$19/C193)</f>
        <v>0.53120849933598935</v>
      </c>
      <c r="E193" s="14">
        <f>('ضریب زلزله'!$B$31*D193)</f>
        <v>0.62682602921646746</v>
      </c>
    </row>
    <row r="194" spans="1:5">
      <c r="A194" s="16">
        <v>3.84</v>
      </c>
      <c r="B194" s="16">
        <f t="shared" si="5"/>
        <v>0.26560424966799467</v>
      </c>
      <c r="C194" s="15">
        <f t="shared" si="6"/>
        <v>1.3</v>
      </c>
      <c r="D194" s="14">
        <f>('ضریب زلزله'!$B$19/C194)</f>
        <v>0.53120849933598935</v>
      </c>
      <c r="E194" s="14">
        <f>('ضریب زلزله'!$B$31*D194)</f>
        <v>0.62682602921646746</v>
      </c>
    </row>
    <row r="195" spans="1:5">
      <c r="A195" s="16">
        <v>3.86</v>
      </c>
      <c r="B195" s="16">
        <f t="shared" ref="B195:B258" si="7">IF(A195="","",IF(A195&lt;=0.025,0.65*E195,IF(A195&lt;=0.05,16*E195*(A195-0.025)+0.65*E195,IF(A195&lt;=0.1,1.05*E195,IF(A195&lt;=2,MAX(1.05*E195*(0.1/A195)^0.5,0.5*D195),0.5*D195)))))</f>
        <v>0.26560424966799467</v>
      </c>
      <c r="C195" s="15">
        <f t="shared" ref="C195:C258" si="8">IF(A195&lt;=0.2,1,IF(A195&lt;=1,1+0.375*(A195-0.2),1.3))</f>
        <v>1.3</v>
      </c>
      <c r="D195" s="14">
        <f>('ضریب زلزله'!$B$19/C195)</f>
        <v>0.53120849933598935</v>
      </c>
      <c r="E195" s="14">
        <f>('ضریب زلزله'!$B$31*D195)</f>
        <v>0.62682602921646746</v>
      </c>
    </row>
    <row r="196" spans="1:5">
      <c r="A196" s="16">
        <v>3.88</v>
      </c>
      <c r="B196" s="16">
        <f t="shared" si="7"/>
        <v>0.26560424966799467</v>
      </c>
      <c r="C196" s="15">
        <f t="shared" si="8"/>
        <v>1.3</v>
      </c>
      <c r="D196" s="14">
        <f>('ضریب زلزله'!$B$19/C196)</f>
        <v>0.53120849933598935</v>
      </c>
      <c r="E196" s="14">
        <f>('ضریب زلزله'!$B$31*D196)</f>
        <v>0.62682602921646746</v>
      </c>
    </row>
    <row r="197" spans="1:5">
      <c r="A197" s="16">
        <v>3.9</v>
      </c>
      <c r="B197" s="16">
        <f t="shared" si="7"/>
        <v>0.26560424966799467</v>
      </c>
      <c r="C197" s="15">
        <f t="shared" si="8"/>
        <v>1.3</v>
      </c>
      <c r="D197" s="14">
        <f>('ضریب زلزله'!$B$19/C197)</f>
        <v>0.53120849933598935</v>
      </c>
      <c r="E197" s="14">
        <f>('ضریب زلزله'!$B$31*D197)</f>
        <v>0.62682602921646746</v>
      </c>
    </row>
    <row r="198" spans="1:5">
      <c r="A198" s="16">
        <v>3.92</v>
      </c>
      <c r="B198" s="16">
        <f t="shared" si="7"/>
        <v>0.26560424966799467</v>
      </c>
      <c r="C198" s="15">
        <f t="shared" si="8"/>
        <v>1.3</v>
      </c>
      <c r="D198" s="14">
        <f>('ضریب زلزله'!$B$19/C198)</f>
        <v>0.53120849933598935</v>
      </c>
      <c r="E198" s="14">
        <f>('ضریب زلزله'!$B$31*D198)</f>
        <v>0.62682602921646746</v>
      </c>
    </row>
    <row r="199" spans="1:5">
      <c r="A199" s="16">
        <v>3.94</v>
      </c>
      <c r="B199" s="16">
        <f t="shared" si="7"/>
        <v>0.26560424966799467</v>
      </c>
      <c r="C199" s="15">
        <f t="shared" si="8"/>
        <v>1.3</v>
      </c>
      <c r="D199" s="14">
        <f>('ضریب زلزله'!$B$19/C199)</f>
        <v>0.53120849933598935</v>
      </c>
      <c r="E199" s="14">
        <f>('ضریب زلزله'!$B$31*D199)</f>
        <v>0.62682602921646746</v>
      </c>
    </row>
    <row r="200" spans="1:5">
      <c r="A200" s="16">
        <v>3.96</v>
      </c>
      <c r="B200" s="16">
        <f t="shared" si="7"/>
        <v>0.26560424966799467</v>
      </c>
      <c r="C200" s="15">
        <f t="shared" si="8"/>
        <v>1.3</v>
      </c>
      <c r="D200" s="14">
        <f>('ضریب زلزله'!$B$19/C200)</f>
        <v>0.53120849933598935</v>
      </c>
      <c r="E200" s="14">
        <f>('ضریب زلزله'!$B$31*D200)</f>
        <v>0.62682602921646746</v>
      </c>
    </row>
    <row r="201" spans="1:5">
      <c r="A201" s="16">
        <v>3.98</v>
      </c>
      <c r="B201" s="16">
        <f t="shared" si="7"/>
        <v>0.26560424966799467</v>
      </c>
      <c r="C201" s="15">
        <f t="shared" si="8"/>
        <v>1.3</v>
      </c>
      <c r="D201" s="14">
        <f>('ضریب زلزله'!$B$19/C201)</f>
        <v>0.53120849933598935</v>
      </c>
      <c r="E201" s="14">
        <f>('ضریب زلزله'!$B$31*D201)</f>
        <v>0.62682602921646746</v>
      </c>
    </row>
    <row r="202" spans="1:5">
      <c r="A202" s="16">
        <v>4</v>
      </c>
      <c r="B202" s="16">
        <f t="shared" si="7"/>
        <v>0.26560424966799467</v>
      </c>
      <c r="C202" s="15">
        <f t="shared" si="8"/>
        <v>1.3</v>
      </c>
      <c r="D202" s="14">
        <f>('ضریب زلزله'!$B$19/C202)</f>
        <v>0.53120849933598935</v>
      </c>
      <c r="E202" s="14">
        <f>('ضریب زلزله'!$B$31*D202)</f>
        <v>0.62682602921646746</v>
      </c>
    </row>
    <row r="203" spans="1:5">
      <c r="A203" s="16">
        <v>4.0199999999999996</v>
      </c>
      <c r="B203" s="16">
        <f t="shared" si="7"/>
        <v>0.26560424966799467</v>
      </c>
      <c r="C203" s="15">
        <f t="shared" si="8"/>
        <v>1.3</v>
      </c>
      <c r="D203" s="14">
        <f>('ضریب زلزله'!$B$19/C203)</f>
        <v>0.53120849933598935</v>
      </c>
      <c r="E203" s="14">
        <f>('ضریب زلزله'!$B$31*D203)</f>
        <v>0.62682602921646746</v>
      </c>
    </row>
    <row r="204" spans="1:5">
      <c r="A204" s="16">
        <v>4.04</v>
      </c>
      <c r="B204" s="16">
        <f t="shared" si="7"/>
        <v>0.26560424966799467</v>
      </c>
      <c r="C204" s="15">
        <f t="shared" si="8"/>
        <v>1.3</v>
      </c>
      <c r="D204" s="14">
        <f>('ضریب زلزله'!$B$19/C204)</f>
        <v>0.53120849933598935</v>
      </c>
      <c r="E204" s="14">
        <f>('ضریب زلزله'!$B$31*D204)</f>
        <v>0.62682602921646746</v>
      </c>
    </row>
    <row r="205" spans="1:5">
      <c r="A205" s="16">
        <v>4.0599999999999996</v>
      </c>
      <c r="B205" s="16">
        <f t="shared" si="7"/>
        <v>0.26560424966799467</v>
      </c>
      <c r="C205" s="15">
        <f t="shared" si="8"/>
        <v>1.3</v>
      </c>
      <c r="D205" s="14">
        <f>('ضریب زلزله'!$B$19/C205)</f>
        <v>0.53120849933598935</v>
      </c>
      <c r="E205" s="14">
        <f>('ضریب زلزله'!$B$31*D205)</f>
        <v>0.62682602921646746</v>
      </c>
    </row>
    <row r="206" spans="1:5">
      <c r="A206" s="16">
        <v>4.08</v>
      </c>
      <c r="B206" s="16">
        <f t="shared" si="7"/>
        <v>0.26560424966799467</v>
      </c>
      <c r="C206" s="15">
        <f t="shared" si="8"/>
        <v>1.3</v>
      </c>
      <c r="D206" s="14">
        <f>('ضریب زلزله'!$B$19/C206)</f>
        <v>0.53120849933598935</v>
      </c>
      <c r="E206" s="14">
        <f>('ضریب زلزله'!$B$31*D206)</f>
        <v>0.62682602921646746</v>
      </c>
    </row>
    <row r="207" spans="1:5">
      <c r="A207" s="16">
        <v>4.0999999999999996</v>
      </c>
      <c r="B207" s="16">
        <f t="shared" si="7"/>
        <v>0.26560424966799467</v>
      </c>
      <c r="C207" s="15">
        <f t="shared" si="8"/>
        <v>1.3</v>
      </c>
      <c r="D207" s="14">
        <f>('ضریب زلزله'!$B$19/C207)</f>
        <v>0.53120849933598935</v>
      </c>
      <c r="E207" s="14">
        <f>('ضریب زلزله'!$B$31*D207)</f>
        <v>0.62682602921646746</v>
      </c>
    </row>
    <row r="208" spans="1:5">
      <c r="A208" s="16">
        <v>4.12</v>
      </c>
      <c r="B208" s="16">
        <f t="shared" si="7"/>
        <v>0.26560424966799467</v>
      </c>
      <c r="C208" s="15">
        <f t="shared" si="8"/>
        <v>1.3</v>
      </c>
      <c r="D208" s="14">
        <f>('ضریب زلزله'!$B$19/C208)</f>
        <v>0.53120849933598935</v>
      </c>
      <c r="E208" s="14">
        <f>('ضریب زلزله'!$B$31*D208)</f>
        <v>0.62682602921646746</v>
      </c>
    </row>
    <row r="209" spans="1:5">
      <c r="A209" s="16">
        <v>4.1399999999999997</v>
      </c>
      <c r="B209" s="16">
        <f t="shared" si="7"/>
        <v>0.26560424966799467</v>
      </c>
      <c r="C209" s="15">
        <f t="shared" si="8"/>
        <v>1.3</v>
      </c>
      <c r="D209" s="14">
        <f>('ضریب زلزله'!$B$19/C209)</f>
        <v>0.53120849933598935</v>
      </c>
      <c r="E209" s="14">
        <f>('ضریب زلزله'!$B$31*D209)</f>
        <v>0.62682602921646746</v>
      </c>
    </row>
    <row r="210" spans="1:5">
      <c r="A210" s="16">
        <v>4.16</v>
      </c>
      <c r="B210" s="16">
        <f t="shared" si="7"/>
        <v>0.26560424966799467</v>
      </c>
      <c r="C210" s="15">
        <f t="shared" si="8"/>
        <v>1.3</v>
      </c>
      <c r="D210" s="14">
        <f>('ضریب زلزله'!$B$19/C210)</f>
        <v>0.53120849933598935</v>
      </c>
      <c r="E210" s="14">
        <f>('ضریب زلزله'!$B$31*D210)</f>
        <v>0.62682602921646746</v>
      </c>
    </row>
    <row r="211" spans="1:5">
      <c r="A211" s="16">
        <v>4.18</v>
      </c>
      <c r="B211" s="16">
        <f t="shared" si="7"/>
        <v>0.26560424966799467</v>
      </c>
      <c r="C211" s="15">
        <f t="shared" si="8"/>
        <v>1.3</v>
      </c>
      <c r="D211" s="14">
        <f>('ضریب زلزله'!$B$19/C211)</f>
        <v>0.53120849933598935</v>
      </c>
      <c r="E211" s="14">
        <f>('ضریب زلزله'!$B$31*D211)</f>
        <v>0.62682602921646746</v>
      </c>
    </row>
    <row r="212" spans="1:5">
      <c r="A212" s="16">
        <v>4.2</v>
      </c>
      <c r="B212" s="16">
        <f t="shared" si="7"/>
        <v>0.26560424966799467</v>
      </c>
      <c r="C212" s="15">
        <f t="shared" si="8"/>
        <v>1.3</v>
      </c>
      <c r="D212" s="14">
        <f>('ضریب زلزله'!$B$19/C212)</f>
        <v>0.53120849933598935</v>
      </c>
      <c r="E212" s="14">
        <f>('ضریب زلزله'!$B$31*D212)</f>
        <v>0.62682602921646746</v>
      </c>
    </row>
    <row r="213" spans="1:5">
      <c r="A213" s="16">
        <v>4.22</v>
      </c>
      <c r="B213" s="16">
        <f t="shared" si="7"/>
        <v>0.26560424966799467</v>
      </c>
      <c r="C213" s="15">
        <f t="shared" si="8"/>
        <v>1.3</v>
      </c>
      <c r="D213" s="14">
        <f>('ضریب زلزله'!$B$19/C213)</f>
        <v>0.53120849933598935</v>
      </c>
      <c r="E213" s="14">
        <f>('ضریب زلزله'!$B$31*D213)</f>
        <v>0.62682602921646746</v>
      </c>
    </row>
    <row r="214" spans="1:5">
      <c r="A214" s="16">
        <v>4.24</v>
      </c>
      <c r="B214" s="16">
        <f t="shared" si="7"/>
        <v>0.26560424966799467</v>
      </c>
      <c r="C214" s="15">
        <f t="shared" si="8"/>
        <v>1.3</v>
      </c>
      <c r="D214" s="14">
        <f>('ضریب زلزله'!$B$19/C214)</f>
        <v>0.53120849933598935</v>
      </c>
      <c r="E214" s="14">
        <f>('ضریب زلزله'!$B$31*D214)</f>
        <v>0.62682602921646746</v>
      </c>
    </row>
    <row r="215" spans="1:5">
      <c r="A215" s="16">
        <v>4.26</v>
      </c>
      <c r="B215" s="16">
        <f t="shared" si="7"/>
        <v>0.26560424966799467</v>
      </c>
      <c r="C215" s="15">
        <f t="shared" si="8"/>
        <v>1.3</v>
      </c>
      <c r="D215" s="14">
        <f>('ضریب زلزله'!$B$19/C215)</f>
        <v>0.53120849933598935</v>
      </c>
      <c r="E215" s="14">
        <f>('ضریب زلزله'!$B$31*D215)</f>
        <v>0.62682602921646746</v>
      </c>
    </row>
    <row r="216" spans="1:5">
      <c r="A216" s="16">
        <v>4.28</v>
      </c>
      <c r="B216" s="16">
        <f t="shared" si="7"/>
        <v>0.26560424966799467</v>
      </c>
      <c r="C216" s="15">
        <f t="shared" si="8"/>
        <v>1.3</v>
      </c>
      <c r="D216" s="14">
        <f>('ضریب زلزله'!$B$19/C216)</f>
        <v>0.53120849933598935</v>
      </c>
      <c r="E216" s="14">
        <f>('ضریب زلزله'!$B$31*D216)</f>
        <v>0.62682602921646746</v>
      </c>
    </row>
    <row r="217" spans="1:5">
      <c r="A217" s="16">
        <v>4.3</v>
      </c>
      <c r="B217" s="16">
        <f t="shared" si="7"/>
        <v>0.26560424966799467</v>
      </c>
      <c r="C217" s="15">
        <f t="shared" si="8"/>
        <v>1.3</v>
      </c>
      <c r="D217" s="14">
        <f>('ضریب زلزله'!$B$19/C217)</f>
        <v>0.53120849933598935</v>
      </c>
      <c r="E217" s="14">
        <f>('ضریب زلزله'!$B$31*D217)</f>
        <v>0.62682602921646746</v>
      </c>
    </row>
    <row r="218" spans="1:5">
      <c r="A218" s="16">
        <v>4.32</v>
      </c>
      <c r="B218" s="16">
        <f t="shared" si="7"/>
        <v>0.26560424966799467</v>
      </c>
      <c r="C218" s="15">
        <f t="shared" si="8"/>
        <v>1.3</v>
      </c>
      <c r="D218" s="14">
        <f>('ضریب زلزله'!$B$19/C218)</f>
        <v>0.53120849933598935</v>
      </c>
      <c r="E218" s="14">
        <f>('ضریب زلزله'!$B$31*D218)</f>
        <v>0.62682602921646746</v>
      </c>
    </row>
    <row r="219" spans="1:5">
      <c r="A219" s="16">
        <v>4.34</v>
      </c>
      <c r="B219" s="16">
        <f t="shared" si="7"/>
        <v>0.26560424966799467</v>
      </c>
      <c r="C219" s="15">
        <f t="shared" si="8"/>
        <v>1.3</v>
      </c>
      <c r="D219" s="14">
        <f>('ضریب زلزله'!$B$19/C219)</f>
        <v>0.53120849933598935</v>
      </c>
      <c r="E219" s="14">
        <f>('ضریب زلزله'!$B$31*D219)</f>
        <v>0.62682602921646746</v>
      </c>
    </row>
    <row r="220" spans="1:5">
      <c r="A220" s="16">
        <v>4.3600000000000003</v>
      </c>
      <c r="B220" s="16">
        <f t="shared" si="7"/>
        <v>0.26560424966799467</v>
      </c>
      <c r="C220" s="15">
        <f t="shared" si="8"/>
        <v>1.3</v>
      </c>
      <c r="D220" s="14">
        <f>('ضریب زلزله'!$B$19/C220)</f>
        <v>0.53120849933598935</v>
      </c>
      <c r="E220" s="14">
        <f>('ضریب زلزله'!$B$31*D220)</f>
        <v>0.62682602921646746</v>
      </c>
    </row>
    <row r="221" spans="1:5">
      <c r="A221" s="16">
        <v>4.38</v>
      </c>
      <c r="B221" s="16">
        <f t="shared" si="7"/>
        <v>0.26560424966799467</v>
      </c>
      <c r="C221" s="15">
        <f t="shared" si="8"/>
        <v>1.3</v>
      </c>
      <c r="D221" s="14">
        <f>('ضریب زلزله'!$B$19/C221)</f>
        <v>0.53120849933598935</v>
      </c>
      <c r="E221" s="14">
        <f>('ضریب زلزله'!$B$31*D221)</f>
        <v>0.62682602921646746</v>
      </c>
    </row>
    <row r="222" spans="1:5">
      <c r="A222" s="16">
        <v>4.4000000000000004</v>
      </c>
      <c r="B222" s="16">
        <f t="shared" si="7"/>
        <v>0.26560424966799467</v>
      </c>
      <c r="C222" s="15">
        <f t="shared" si="8"/>
        <v>1.3</v>
      </c>
      <c r="D222" s="14">
        <f>('ضریب زلزله'!$B$19/C222)</f>
        <v>0.53120849933598935</v>
      </c>
      <c r="E222" s="14">
        <f>('ضریب زلزله'!$B$31*D222)</f>
        <v>0.62682602921646746</v>
      </c>
    </row>
    <row r="223" spans="1:5">
      <c r="A223" s="16">
        <v>4.42</v>
      </c>
      <c r="B223" s="16">
        <f t="shared" si="7"/>
        <v>0.26560424966799467</v>
      </c>
      <c r="C223" s="15">
        <f t="shared" si="8"/>
        <v>1.3</v>
      </c>
      <c r="D223" s="14">
        <f>('ضریب زلزله'!$B$19/C223)</f>
        <v>0.53120849933598935</v>
      </c>
      <c r="E223" s="14">
        <f>('ضریب زلزله'!$B$31*D223)</f>
        <v>0.62682602921646746</v>
      </c>
    </row>
    <row r="224" spans="1:5">
      <c r="A224" s="16">
        <v>4.4400000000000004</v>
      </c>
      <c r="B224" s="16">
        <f t="shared" si="7"/>
        <v>0.26560424966799467</v>
      </c>
      <c r="C224" s="15">
        <f t="shared" si="8"/>
        <v>1.3</v>
      </c>
      <c r="D224" s="14">
        <f>('ضریب زلزله'!$B$19/C224)</f>
        <v>0.53120849933598935</v>
      </c>
      <c r="E224" s="14">
        <f>('ضریب زلزله'!$B$31*D224)</f>
        <v>0.62682602921646746</v>
      </c>
    </row>
    <row r="225" spans="1:5">
      <c r="A225" s="16">
        <v>4.46</v>
      </c>
      <c r="B225" s="16">
        <f t="shared" si="7"/>
        <v>0.26560424966799467</v>
      </c>
      <c r="C225" s="15">
        <f t="shared" si="8"/>
        <v>1.3</v>
      </c>
      <c r="D225" s="14">
        <f>('ضریب زلزله'!$B$19/C225)</f>
        <v>0.53120849933598935</v>
      </c>
      <c r="E225" s="14">
        <f>('ضریب زلزله'!$B$31*D225)</f>
        <v>0.62682602921646746</v>
      </c>
    </row>
    <row r="226" spans="1:5">
      <c r="A226" s="16">
        <v>4.4800000000000004</v>
      </c>
      <c r="B226" s="16">
        <f t="shared" si="7"/>
        <v>0.26560424966799467</v>
      </c>
      <c r="C226" s="15">
        <f t="shared" si="8"/>
        <v>1.3</v>
      </c>
      <c r="D226" s="14">
        <f>('ضریب زلزله'!$B$19/C226)</f>
        <v>0.53120849933598935</v>
      </c>
      <c r="E226" s="14">
        <f>('ضریب زلزله'!$B$31*D226)</f>
        <v>0.62682602921646746</v>
      </c>
    </row>
    <row r="227" spans="1:5">
      <c r="A227" s="16">
        <v>4.5</v>
      </c>
      <c r="B227" s="16">
        <f t="shared" si="7"/>
        <v>0.26560424966799467</v>
      </c>
      <c r="C227" s="15">
        <f t="shared" si="8"/>
        <v>1.3</v>
      </c>
      <c r="D227" s="14">
        <f>('ضریب زلزله'!$B$19/C227)</f>
        <v>0.53120849933598935</v>
      </c>
      <c r="E227" s="14">
        <f>('ضریب زلزله'!$B$31*D227)</f>
        <v>0.62682602921646746</v>
      </c>
    </row>
    <row r="228" spans="1:5">
      <c r="A228" s="16">
        <v>4.5199999999999996</v>
      </c>
      <c r="B228" s="16">
        <f t="shared" si="7"/>
        <v>0.26560424966799467</v>
      </c>
      <c r="C228" s="15">
        <f t="shared" si="8"/>
        <v>1.3</v>
      </c>
      <c r="D228" s="14">
        <f>('ضریب زلزله'!$B$19/C228)</f>
        <v>0.53120849933598935</v>
      </c>
      <c r="E228" s="14">
        <f>('ضریب زلزله'!$B$31*D228)</f>
        <v>0.62682602921646746</v>
      </c>
    </row>
    <row r="229" spans="1:5">
      <c r="A229" s="16">
        <v>4.54</v>
      </c>
      <c r="B229" s="16">
        <f t="shared" si="7"/>
        <v>0.26560424966799467</v>
      </c>
      <c r="C229" s="15">
        <f t="shared" si="8"/>
        <v>1.3</v>
      </c>
      <c r="D229" s="14">
        <f>('ضریب زلزله'!$B$19/C229)</f>
        <v>0.53120849933598935</v>
      </c>
      <c r="E229" s="14">
        <f>('ضریب زلزله'!$B$31*D229)</f>
        <v>0.62682602921646746</v>
      </c>
    </row>
    <row r="230" spans="1:5">
      <c r="A230" s="16">
        <v>4.5599999999999996</v>
      </c>
      <c r="B230" s="16">
        <f t="shared" si="7"/>
        <v>0.26560424966799467</v>
      </c>
      <c r="C230" s="15">
        <f t="shared" si="8"/>
        <v>1.3</v>
      </c>
      <c r="D230" s="14">
        <f>('ضریب زلزله'!$B$19/C230)</f>
        <v>0.53120849933598935</v>
      </c>
      <c r="E230" s="14">
        <f>('ضریب زلزله'!$B$31*D230)</f>
        <v>0.62682602921646746</v>
      </c>
    </row>
    <row r="231" spans="1:5">
      <c r="A231" s="16">
        <v>4.58</v>
      </c>
      <c r="B231" s="16">
        <f t="shared" si="7"/>
        <v>0.26560424966799467</v>
      </c>
      <c r="C231" s="15">
        <f t="shared" si="8"/>
        <v>1.3</v>
      </c>
      <c r="D231" s="14">
        <f>('ضریب زلزله'!$B$19/C231)</f>
        <v>0.53120849933598935</v>
      </c>
      <c r="E231" s="14">
        <f>('ضریب زلزله'!$B$31*D231)</f>
        <v>0.62682602921646746</v>
      </c>
    </row>
    <row r="232" spans="1:5">
      <c r="A232" s="16">
        <v>4.5999999999999996</v>
      </c>
      <c r="B232" s="16">
        <f t="shared" si="7"/>
        <v>0.26560424966799467</v>
      </c>
      <c r="C232" s="15">
        <f t="shared" si="8"/>
        <v>1.3</v>
      </c>
      <c r="D232" s="14">
        <f>('ضریب زلزله'!$B$19/C232)</f>
        <v>0.53120849933598935</v>
      </c>
      <c r="E232" s="14">
        <f>('ضریب زلزله'!$B$31*D232)</f>
        <v>0.62682602921646746</v>
      </c>
    </row>
    <row r="233" spans="1:5">
      <c r="A233" s="16">
        <v>4.62</v>
      </c>
      <c r="B233" s="16">
        <f t="shared" si="7"/>
        <v>0.26560424966799467</v>
      </c>
      <c r="C233" s="15">
        <f t="shared" si="8"/>
        <v>1.3</v>
      </c>
      <c r="D233" s="14">
        <f>('ضریب زلزله'!$B$19/C233)</f>
        <v>0.53120849933598935</v>
      </c>
      <c r="E233" s="14">
        <f>('ضریب زلزله'!$B$31*D233)</f>
        <v>0.62682602921646746</v>
      </c>
    </row>
    <row r="234" spans="1:5">
      <c r="A234" s="16">
        <v>4.6399999999999997</v>
      </c>
      <c r="B234" s="16">
        <f t="shared" si="7"/>
        <v>0.26560424966799467</v>
      </c>
      <c r="C234" s="15">
        <f t="shared" si="8"/>
        <v>1.3</v>
      </c>
      <c r="D234" s="14">
        <f>('ضریب زلزله'!$B$19/C234)</f>
        <v>0.53120849933598935</v>
      </c>
      <c r="E234" s="14">
        <f>('ضریب زلزله'!$B$31*D234)</f>
        <v>0.62682602921646746</v>
      </c>
    </row>
    <row r="235" spans="1:5">
      <c r="A235" s="16">
        <v>4.66</v>
      </c>
      <c r="B235" s="16">
        <f t="shared" si="7"/>
        <v>0.26560424966799467</v>
      </c>
      <c r="C235" s="15">
        <f t="shared" si="8"/>
        <v>1.3</v>
      </c>
      <c r="D235" s="14">
        <f>('ضریب زلزله'!$B$19/C235)</f>
        <v>0.53120849933598935</v>
      </c>
      <c r="E235" s="14">
        <f>('ضریب زلزله'!$B$31*D235)</f>
        <v>0.62682602921646746</v>
      </c>
    </row>
    <row r="236" spans="1:5">
      <c r="A236" s="16">
        <v>4.68</v>
      </c>
      <c r="B236" s="16">
        <f t="shared" si="7"/>
        <v>0.26560424966799467</v>
      </c>
      <c r="C236" s="15">
        <f t="shared" si="8"/>
        <v>1.3</v>
      </c>
      <c r="D236" s="14">
        <f>('ضریب زلزله'!$B$19/C236)</f>
        <v>0.53120849933598935</v>
      </c>
      <c r="E236" s="14">
        <f>('ضریب زلزله'!$B$31*D236)</f>
        <v>0.62682602921646746</v>
      </c>
    </row>
    <row r="237" spans="1:5">
      <c r="A237" s="16">
        <v>4.7</v>
      </c>
      <c r="B237" s="16">
        <f t="shared" si="7"/>
        <v>0.26560424966799467</v>
      </c>
      <c r="C237" s="15">
        <f t="shared" si="8"/>
        <v>1.3</v>
      </c>
      <c r="D237" s="14">
        <f>('ضریب زلزله'!$B$19/C237)</f>
        <v>0.53120849933598935</v>
      </c>
      <c r="E237" s="14">
        <f>('ضریب زلزله'!$B$31*D237)</f>
        <v>0.62682602921646746</v>
      </c>
    </row>
    <row r="238" spans="1:5">
      <c r="A238" s="16">
        <v>4.72</v>
      </c>
      <c r="B238" s="16">
        <f t="shared" si="7"/>
        <v>0.26560424966799467</v>
      </c>
      <c r="C238" s="15">
        <f t="shared" si="8"/>
        <v>1.3</v>
      </c>
      <c r="D238" s="14">
        <f>('ضریب زلزله'!$B$19/C238)</f>
        <v>0.53120849933598935</v>
      </c>
      <c r="E238" s="14">
        <f>('ضریب زلزله'!$B$31*D238)</f>
        <v>0.62682602921646746</v>
      </c>
    </row>
    <row r="239" spans="1:5">
      <c r="A239" s="16">
        <v>4.74</v>
      </c>
      <c r="B239" s="16">
        <f t="shared" si="7"/>
        <v>0.26560424966799467</v>
      </c>
      <c r="C239" s="15">
        <f t="shared" si="8"/>
        <v>1.3</v>
      </c>
      <c r="D239" s="14">
        <f>('ضریب زلزله'!$B$19/C239)</f>
        <v>0.53120849933598935</v>
      </c>
      <c r="E239" s="14">
        <f>('ضریب زلزله'!$B$31*D239)</f>
        <v>0.62682602921646746</v>
      </c>
    </row>
    <row r="240" spans="1:5">
      <c r="A240" s="16">
        <v>4.76</v>
      </c>
      <c r="B240" s="16">
        <f t="shared" si="7"/>
        <v>0.26560424966799467</v>
      </c>
      <c r="C240" s="15">
        <f t="shared" si="8"/>
        <v>1.3</v>
      </c>
      <c r="D240" s="14">
        <f>('ضریب زلزله'!$B$19/C240)</f>
        <v>0.53120849933598935</v>
      </c>
      <c r="E240" s="14">
        <f>('ضریب زلزله'!$B$31*D240)</f>
        <v>0.62682602921646746</v>
      </c>
    </row>
    <row r="241" spans="1:5">
      <c r="A241" s="16">
        <v>4.78</v>
      </c>
      <c r="B241" s="16">
        <f t="shared" si="7"/>
        <v>0.26560424966799467</v>
      </c>
      <c r="C241" s="15">
        <f t="shared" si="8"/>
        <v>1.3</v>
      </c>
      <c r="D241" s="14">
        <f>('ضریب زلزله'!$B$19/C241)</f>
        <v>0.53120849933598935</v>
      </c>
      <c r="E241" s="14">
        <f>('ضریب زلزله'!$B$31*D241)</f>
        <v>0.62682602921646746</v>
      </c>
    </row>
    <row r="242" spans="1:5">
      <c r="A242" s="16">
        <v>4.8</v>
      </c>
      <c r="B242" s="16">
        <f t="shared" si="7"/>
        <v>0.26560424966799467</v>
      </c>
      <c r="C242" s="15">
        <f t="shared" si="8"/>
        <v>1.3</v>
      </c>
      <c r="D242" s="14">
        <f>('ضریب زلزله'!$B$19/C242)</f>
        <v>0.53120849933598935</v>
      </c>
      <c r="E242" s="14">
        <f>('ضریب زلزله'!$B$31*D242)</f>
        <v>0.62682602921646746</v>
      </c>
    </row>
    <row r="243" spans="1:5">
      <c r="A243" s="16">
        <v>4.82</v>
      </c>
      <c r="B243" s="16">
        <f t="shared" si="7"/>
        <v>0.26560424966799467</v>
      </c>
      <c r="C243" s="15">
        <f t="shared" si="8"/>
        <v>1.3</v>
      </c>
      <c r="D243" s="14">
        <f>('ضریب زلزله'!$B$19/C243)</f>
        <v>0.53120849933598935</v>
      </c>
      <c r="E243" s="14">
        <f>('ضریب زلزله'!$B$31*D243)</f>
        <v>0.62682602921646746</v>
      </c>
    </row>
    <row r="244" spans="1:5">
      <c r="A244" s="16">
        <v>4.84</v>
      </c>
      <c r="B244" s="16">
        <f t="shared" si="7"/>
        <v>0.26560424966799467</v>
      </c>
      <c r="C244" s="15">
        <f t="shared" si="8"/>
        <v>1.3</v>
      </c>
      <c r="D244" s="14">
        <f>('ضریب زلزله'!$B$19/C244)</f>
        <v>0.53120849933598935</v>
      </c>
      <c r="E244" s="14">
        <f>('ضریب زلزله'!$B$31*D244)</f>
        <v>0.62682602921646746</v>
      </c>
    </row>
    <row r="245" spans="1:5">
      <c r="A245" s="16">
        <v>4.8600000000000003</v>
      </c>
      <c r="B245" s="16">
        <f t="shared" si="7"/>
        <v>0.26560424966799467</v>
      </c>
      <c r="C245" s="15">
        <f t="shared" si="8"/>
        <v>1.3</v>
      </c>
      <c r="D245" s="14">
        <f>('ضریب زلزله'!$B$19/C245)</f>
        <v>0.53120849933598935</v>
      </c>
      <c r="E245" s="14">
        <f>('ضریب زلزله'!$B$31*D245)</f>
        <v>0.62682602921646746</v>
      </c>
    </row>
    <row r="246" spans="1:5">
      <c r="A246" s="16">
        <v>4.88</v>
      </c>
      <c r="B246" s="16">
        <f t="shared" si="7"/>
        <v>0.26560424966799467</v>
      </c>
      <c r="C246" s="15">
        <f t="shared" si="8"/>
        <v>1.3</v>
      </c>
      <c r="D246" s="14">
        <f>('ضریب زلزله'!$B$19/C246)</f>
        <v>0.53120849933598935</v>
      </c>
      <c r="E246" s="14">
        <f>('ضریب زلزله'!$B$31*D246)</f>
        <v>0.62682602921646746</v>
      </c>
    </row>
    <row r="247" spans="1:5">
      <c r="A247" s="16">
        <v>4.9000000000000004</v>
      </c>
      <c r="B247" s="16">
        <f t="shared" si="7"/>
        <v>0.26560424966799467</v>
      </c>
      <c r="C247" s="15">
        <f t="shared" si="8"/>
        <v>1.3</v>
      </c>
      <c r="D247" s="14">
        <f>('ضریب زلزله'!$B$19/C247)</f>
        <v>0.53120849933598935</v>
      </c>
      <c r="E247" s="14">
        <f>('ضریب زلزله'!$B$31*D247)</f>
        <v>0.62682602921646746</v>
      </c>
    </row>
    <row r="248" spans="1:5">
      <c r="A248" s="16">
        <v>4.92</v>
      </c>
      <c r="B248" s="16">
        <f t="shared" si="7"/>
        <v>0.26560424966799467</v>
      </c>
      <c r="C248" s="15">
        <f t="shared" si="8"/>
        <v>1.3</v>
      </c>
      <c r="D248" s="14">
        <f>('ضریب زلزله'!$B$19/C248)</f>
        <v>0.53120849933598935</v>
      </c>
      <c r="E248" s="14">
        <f>('ضریب زلزله'!$B$31*D248)</f>
        <v>0.62682602921646746</v>
      </c>
    </row>
    <row r="249" spans="1:5">
      <c r="A249" s="16">
        <v>4.9400000000000004</v>
      </c>
      <c r="B249" s="16">
        <f t="shared" si="7"/>
        <v>0.26560424966799467</v>
      </c>
      <c r="C249" s="15">
        <f t="shared" si="8"/>
        <v>1.3</v>
      </c>
      <c r="D249" s="14">
        <f>('ضریب زلزله'!$B$19/C249)</f>
        <v>0.53120849933598935</v>
      </c>
      <c r="E249" s="14">
        <f>('ضریب زلزله'!$B$31*D249)</f>
        <v>0.62682602921646746</v>
      </c>
    </row>
    <row r="250" spans="1:5">
      <c r="A250" s="16">
        <v>4.96</v>
      </c>
      <c r="B250" s="16">
        <f t="shared" si="7"/>
        <v>0.26560424966799467</v>
      </c>
      <c r="C250" s="15">
        <f t="shared" si="8"/>
        <v>1.3</v>
      </c>
      <c r="D250" s="14">
        <f>('ضریب زلزله'!$B$19/C250)</f>
        <v>0.53120849933598935</v>
      </c>
      <c r="E250" s="14">
        <f>('ضریب زلزله'!$B$31*D250)</f>
        <v>0.62682602921646746</v>
      </c>
    </row>
    <row r="251" spans="1:5">
      <c r="A251" s="16">
        <v>4.9800000000000004</v>
      </c>
      <c r="B251" s="16">
        <f t="shared" si="7"/>
        <v>0.26560424966799467</v>
      </c>
      <c r="C251" s="15">
        <f t="shared" si="8"/>
        <v>1.3</v>
      </c>
      <c r="D251" s="14">
        <f>('ضریب زلزله'!$B$19/C251)</f>
        <v>0.53120849933598935</v>
      </c>
      <c r="E251" s="14">
        <f>('ضریب زلزله'!$B$31*D251)</f>
        <v>0.62682602921646746</v>
      </c>
    </row>
    <row r="252" spans="1:5">
      <c r="A252" s="16">
        <v>5</v>
      </c>
      <c r="B252" s="16">
        <f t="shared" si="7"/>
        <v>0.26560424966799467</v>
      </c>
      <c r="C252" s="15">
        <f t="shared" si="8"/>
        <v>1.3</v>
      </c>
      <c r="D252" s="14">
        <f>('ضریب زلزله'!$B$19/C252)</f>
        <v>0.53120849933598935</v>
      </c>
      <c r="E252" s="14">
        <f>('ضریب زلزله'!$B$31*D252)</f>
        <v>0.62682602921646746</v>
      </c>
    </row>
    <row r="253" spans="1:5">
      <c r="A253" s="16">
        <v>5.0199999999999996</v>
      </c>
      <c r="B253" s="16">
        <f t="shared" si="7"/>
        <v>0.26560424966799467</v>
      </c>
      <c r="C253" s="15">
        <f t="shared" si="8"/>
        <v>1.3</v>
      </c>
      <c r="D253" s="14">
        <f>('ضریب زلزله'!$B$19/C253)</f>
        <v>0.53120849933598935</v>
      </c>
      <c r="E253" s="14">
        <f>('ضریب زلزله'!$B$31*D253)</f>
        <v>0.62682602921646746</v>
      </c>
    </row>
    <row r="254" spans="1:5">
      <c r="A254" s="16">
        <v>5.04</v>
      </c>
      <c r="B254" s="16">
        <f t="shared" si="7"/>
        <v>0.26560424966799467</v>
      </c>
      <c r="C254" s="15">
        <f t="shared" si="8"/>
        <v>1.3</v>
      </c>
      <c r="D254" s="14">
        <f>('ضریب زلزله'!$B$19/C254)</f>
        <v>0.53120849933598935</v>
      </c>
      <c r="E254" s="14">
        <f>('ضریب زلزله'!$B$31*D254)</f>
        <v>0.62682602921646746</v>
      </c>
    </row>
    <row r="255" spans="1:5">
      <c r="A255" s="16">
        <v>5.0599999999999996</v>
      </c>
      <c r="B255" s="16">
        <f t="shared" si="7"/>
        <v>0.26560424966799467</v>
      </c>
      <c r="C255" s="15">
        <f t="shared" si="8"/>
        <v>1.3</v>
      </c>
      <c r="D255" s="14">
        <f>('ضریب زلزله'!$B$19/C255)</f>
        <v>0.53120849933598935</v>
      </c>
      <c r="E255" s="14">
        <f>('ضریب زلزله'!$B$31*D255)</f>
        <v>0.62682602921646746</v>
      </c>
    </row>
    <row r="256" spans="1:5">
      <c r="A256" s="16">
        <v>5.08</v>
      </c>
      <c r="B256" s="16">
        <f t="shared" si="7"/>
        <v>0.26560424966799467</v>
      </c>
      <c r="C256" s="15">
        <f t="shared" si="8"/>
        <v>1.3</v>
      </c>
      <c r="D256" s="14">
        <f>('ضریب زلزله'!$B$19/C256)</f>
        <v>0.53120849933598935</v>
      </c>
      <c r="E256" s="14">
        <f>('ضریب زلزله'!$B$31*D256)</f>
        <v>0.62682602921646746</v>
      </c>
    </row>
    <row r="257" spans="1:5">
      <c r="A257" s="16">
        <v>5.0999999999999996</v>
      </c>
      <c r="B257" s="16">
        <f t="shared" si="7"/>
        <v>0.26560424966799467</v>
      </c>
      <c r="C257" s="15">
        <f t="shared" si="8"/>
        <v>1.3</v>
      </c>
      <c r="D257" s="14">
        <f>('ضریب زلزله'!$B$19/C257)</f>
        <v>0.53120849933598935</v>
      </c>
      <c r="E257" s="14">
        <f>('ضریب زلزله'!$B$31*D257)</f>
        <v>0.62682602921646746</v>
      </c>
    </row>
    <row r="258" spans="1:5">
      <c r="A258" s="16">
        <v>5.12</v>
      </c>
      <c r="B258" s="16">
        <f t="shared" si="7"/>
        <v>0.26560424966799467</v>
      </c>
      <c r="C258" s="15">
        <f t="shared" si="8"/>
        <v>1.3</v>
      </c>
      <c r="D258" s="14">
        <f>('ضریب زلزله'!$B$19/C258)</f>
        <v>0.53120849933598935</v>
      </c>
      <c r="E258" s="14">
        <f>('ضریب زلزله'!$B$31*D258)</f>
        <v>0.62682602921646746</v>
      </c>
    </row>
    <row r="259" spans="1:5">
      <c r="A259" s="16">
        <v>5.14</v>
      </c>
      <c r="B259" s="16">
        <f t="shared" ref="B259:B302" si="9">IF(A259="","",IF(A259&lt;=0.025,0.65*E259,IF(A259&lt;=0.05,16*E259*(A259-0.025)+0.65*E259,IF(A259&lt;=0.1,1.05*E259,IF(A259&lt;=2,MAX(1.05*E259*(0.1/A259)^0.5,0.5*D259),0.5*D259)))))</f>
        <v>0.26560424966799467</v>
      </c>
      <c r="C259" s="15">
        <f t="shared" ref="C259:C302" si="10">IF(A259&lt;=0.2,1,IF(A259&lt;=1,1+0.375*(A259-0.2),1.3))</f>
        <v>1.3</v>
      </c>
      <c r="D259" s="14">
        <f>('ضریب زلزله'!$B$19/C259)</f>
        <v>0.53120849933598935</v>
      </c>
      <c r="E259" s="14">
        <f>('ضریب زلزله'!$B$31*D259)</f>
        <v>0.62682602921646746</v>
      </c>
    </row>
    <row r="260" spans="1:5">
      <c r="A260" s="16">
        <v>5.16</v>
      </c>
      <c r="B260" s="16">
        <f t="shared" si="9"/>
        <v>0.26560424966799467</v>
      </c>
      <c r="C260" s="15">
        <f t="shared" si="10"/>
        <v>1.3</v>
      </c>
      <c r="D260" s="14">
        <f>('ضریب زلزله'!$B$19/C260)</f>
        <v>0.53120849933598935</v>
      </c>
      <c r="E260" s="14">
        <f>('ضریب زلزله'!$B$31*D260)</f>
        <v>0.62682602921646746</v>
      </c>
    </row>
    <row r="261" spans="1:5">
      <c r="A261" s="16">
        <v>5.18</v>
      </c>
      <c r="B261" s="16">
        <f t="shared" si="9"/>
        <v>0.26560424966799467</v>
      </c>
      <c r="C261" s="15">
        <f t="shared" si="10"/>
        <v>1.3</v>
      </c>
      <c r="D261" s="14">
        <f>('ضریب زلزله'!$B$19/C261)</f>
        <v>0.53120849933598935</v>
      </c>
      <c r="E261" s="14">
        <f>('ضریب زلزله'!$B$31*D261)</f>
        <v>0.62682602921646746</v>
      </c>
    </row>
    <row r="262" spans="1:5">
      <c r="A262" s="16">
        <v>5.2</v>
      </c>
      <c r="B262" s="16">
        <f t="shared" si="9"/>
        <v>0.26560424966799467</v>
      </c>
      <c r="C262" s="15">
        <f t="shared" si="10"/>
        <v>1.3</v>
      </c>
      <c r="D262" s="14">
        <f>('ضریب زلزله'!$B$19/C262)</f>
        <v>0.53120849933598935</v>
      </c>
      <c r="E262" s="14">
        <f>('ضریب زلزله'!$B$31*D262)</f>
        <v>0.62682602921646746</v>
      </c>
    </row>
    <row r="263" spans="1:5">
      <c r="A263" s="16">
        <v>5.22</v>
      </c>
      <c r="B263" s="16">
        <f t="shared" si="9"/>
        <v>0.26560424966799467</v>
      </c>
      <c r="C263" s="15">
        <f t="shared" si="10"/>
        <v>1.3</v>
      </c>
      <c r="D263" s="14">
        <f>('ضریب زلزله'!$B$19/C263)</f>
        <v>0.53120849933598935</v>
      </c>
      <c r="E263" s="14">
        <f>('ضریب زلزله'!$B$31*D263)</f>
        <v>0.62682602921646746</v>
      </c>
    </row>
    <row r="264" spans="1:5">
      <c r="A264" s="16">
        <v>5.24</v>
      </c>
      <c r="B264" s="16">
        <f t="shared" si="9"/>
        <v>0.26560424966799467</v>
      </c>
      <c r="C264" s="15">
        <f t="shared" si="10"/>
        <v>1.3</v>
      </c>
      <c r="D264" s="14">
        <f>('ضریب زلزله'!$B$19/C264)</f>
        <v>0.53120849933598935</v>
      </c>
      <c r="E264" s="14">
        <f>('ضریب زلزله'!$B$31*D264)</f>
        <v>0.62682602921646746</v>
      </c>
    </row>
    <row r="265" spans="1:5">
      <c r="A265" s="16">
        <v>5.26</v>
      </c>
      <c r="B265" s="16">
        <f t="shared" si="9"/>
        <v>0.26560424966799467</v>
      </c>
      <c r="C265" s="15">
        <f t="shared" si="10"/>
        <v>1.3</v>
      </c>
      <c r="D265" s="14">
        <f>('ضریب زلزله'!$B$19/C265)</f>
        <v>0.53120849933598935</v>
      </c>
      <c r="E265" s="14">
        <f>('ضریب زلزله'!$B$31*D265)</f>
        <v>0.62682602921646746</v>
      </c>
    </row>
    <row r="266" spans="1:5">
      <c r="A266" s="16">
        <v>5.28</v>
      </c>
      <c r="B266" s="16">
        <f t="shared" si="9"/>
        <v>0.26560424966799467</v>
      </c>
      <c r="C266" s="15">
        <f t="shared" si="10"/>
        <v>1.3</v>
      </c>
      <c r="D266" s="14">
        <f>('ضریب زلزله'!$B$19/C266)</f>
        <v>0.53120849933598935</v>
      </c>
      <c r="E266" s="14">
        <f>('ضریب زلزله'!$B$31*D266)</f>
        <v>0.62682602921646746</v>
      </c>
    </row>
    <row r="267" spans="1:5">
      <c r="A267" s="16">
        <v>5.3</v>
      </c>
      <c r="B267" s="16">
        <f t="shared" si="9"/>
        <v>0.26560424966799467</v>
      </c>
      <c r="C267" s="15">
        <f t="shared" si="10"/>
        <v>1.3</v>
      </c>
      <c r="D267" s="14">
        <f>('ضریب زلزله'!$B$19/C267)</f>
        <v>0.53120849933598935</v>
      </c>
      <c r="E267" s="14">
        <f>('ضریب زلزله'!$B$31*D267)</f>
        <v>0.62682602921646746</v>
      </c>
    </row>
    <row r="268" spans="1:5">
      <c r="A268" s="16">
        <v>5.32</v>
      </c>
      <c r="B268" s="16">
        <f t="shared" si="9"/>
        <v>0.26560424966799467</v>
      </c>
      <c r="C268" s="15">
        <f t="shared" si="10"/>
        <v>1.3</v>
      </c>
      <c r="D268" s="14">
        <f>('ضریب زلزله'!$B$19/C268)</f>
        <v>0.53120849933598935</v>
      </c>
      <c r="E268" s="14">
        <f>('ضریب زلزله'!$B$31*D268)</f>
        <v>0.62682602921646746</v>
      </c>
    </row>
    <row r="269" spans="1:5">
      <c r="A269" s="16">
        <v>5.34</v>
      </c>
      <c r="B269" s="16">
        <f t="shared" si="9"/>
        <v>0.26560424966799467</v>
      </c>
      <c r="C269" s="15">
        <f t="shared" si="10"/>
        <v>1.3</v>
      </c>
      <c r="D269" s="14">
        <f>('ضریب زلزله'!$B$19/C269)</f>
        <v>0.53120849933598935</v>
      </c>
      <c r="E269" s="14">
        <f>('ضریب زلزله'!$B$31*D269)</f>
        <v>0.62682602921646746</v>
      </c>
    </row>
    <row r="270" spans="1:5">
      <c r="A270" s="16">
        <v>5.36</v>
      </c>
      <c r="B270" s="16">
        <f t="shared" si="9"/>
        <v>0.26560424966799467</v>
      </c>
      <c r="C270" s="15">
        <f t="shared" si="10"/>
        <v>1.3</v>
      </c>
      <c r="D270" s="14">
        <f>('ضریب زلزله'!$B$19/C270)</f>
        <v>0.53120849933598935</v>
      </c>
      <c r="E270" s="14">
        <f>('ضریب زلزله'!$B$31*D270)</f>
        <v>0.62682602921646746</v>
      </c>
    </row>
    <row r="271" spans="1:5">
      <c r="A271" s="16">
        <v>5.38</v>
      </c>
      <c r="B271" s="16">
        <f t="shared" si="9"/>
        <v>0.26560424966799467</v>
      </c>
      <c r="C271" s="15">
        <f t="shared" si="10"/>
        <v>1.3</v>
      </c>
      <c r="D271" s="14">
        <f>('ضریب زلزله'!$B$19/C271)</f>
        <v>0.53120849933598935</v>
      </c>
      <c r="E271" s="14">
        <f>('ضریب زلزله'!$B$31*D271)</f>
        <v>0.62682602921646746</v>
      </c>
    </row>
    <row r="272" spans="1:5">
      <c r="A272" s="16">
        <v>5.4</v>
      </c>
      <c r="B272" s="16">
        <f t="shared" si="9"/>
        <v>0.26560424966799467</v>
      </c>
      <c r="C272" s="15">
        <f t="shared" si="10"/>
        <v>1.3</v>
      </c>
      <c r="D272" s="14">
        <f>('ضریب زلزله'!$B$19/C272)</f>
        <v>0.53120849933598935</v>
      </c>
      <c r="E272" s="14">
        <f>('ضریب زلزله'!$B$31*D272)</f>
        <v>0.62682602921646746</v>
      </c>
    </row>
    <row r="273" spans="1:5">
      <c r="A273" s="16">
        <v>5.42</v>
      </c>
      <c r="B273" s="16">
        <f t="shared" si="9"/>
        <v>0.26560424966799467</v>
      </c>
      <c r="C273" s="15">
        <f t="shared" si="10"/>
        <v>1.3</v>
      </c>
      <c r="D273" s="14">
        <f>('ضریب زلزله'!$B$19/C273)</f>
        <v>0.53120849933598935</v>
      </c>
      <c r="E273" s="14">
        <f>('ضریب زلزله'!$B$31*D273)</f>
        <v>0.62682602921646746</v>
      </c>
    </row>
    <row r="274" spans="1:5">
      <c r="A274" s="16">
        <v>5.44</v>
      </c>
      <c r="B274" s="16">
        <f t="shared" si="9"/>
        <v>0.26560424966799467</v>
      </c>
      <c r="C274" s="15">
        <f t="shared" si="10"/>
        <v>1.3</v>
      </c>
      <c r="D274" s="14">
        <f>('ضریب زلزله'!$B$19/C274)</f>
        <v>0.53120849933598935</v>
      </c>
      <c r="E274" s="14">
        <f>('ضریب زلزله'!$B$31*D274)</f>
        <v>0.62682602921646746</v>
      </c>
    </row>
    <row r="275" spans="1:5">
      <c r="A275" s="16">
        <v>5.46</v>
      </c>
      <c r="B275" s="16">
        <f t="shared" si="9"/>
        <v>0.26560424966799467</v>
      </c>
      <c r="C275" s="15">
        <f t="shared" si="10"/>
        <v>1.3</v>
      </c>
      <c r="D275" s="14">
        <f>('ضریب زلزله'!$B$19/C275)</f>
        <v>0.53120849933598935</v>
      </c>
      <c r="E275" s="14">
        <f>('ضریب زلزله'!$B$31*D275)</f>
        <v>0.62682602921646746</v>
      </c>
    </row>
    <row r="276" spans="1:5">
      <c r="A276" s="16">
        <v>5.48</v>
      </c>
      <c r="B276" s="16">
        <f t="shared" si="9"/>
        <v>0.26560424966799467</v>
      </c>
      <c r="C276" s="15">
        <f t="shared" si="10"/>
        <v>1.3</v>
      </c>
      <c r="D276" s="14">
        <f>('ضریب زلزله'!$B$19/C276)</f>
        <v>0.53120849933598935</v>
      </c>
      <c r="E276" s="14">
        <f>('ضریب زلزله'!$B$31*D276)</f>
        <v>0.62682602921646746</v>
      </c>
    </row>
    <row r="277" spans="1:5">
      <c r="A277" s="16">
        <v>5.5</v>
      </c>
      <c r="B277" s="16">
        <f t="shared" si="9"/>
        <v>0.26560424966799467</v>
      </c>
      <c r="C277" s="15">
        <f t="shared" si="10"/>
        <v>1.3</v>
      </c>
      <c r="D277" s="14">
        <f>('ضریب زلزله'!$B$19/C277)</f>
        <v>0.53120849933598935</v>
      </c>
      <c r="E277" s="14">
        <f>('ضریب زلزله'!$B$31*D277)</f>
        <v>0.62682602921646746</v>
      </c>
    </row>
    <row r="278" spans="1:5">
      <c r="A278" s="16">
        <v>5.52</v>
      </c>
      <c r="B278" s="16">
        <f t="shared" si="9"/>
        <v>0.26560424966799467</v>
      </c>
      <c r="C278" s="15">
        <f t="shared" si="10"/>
        <v>1.3</v>
      </c>
      <c r="D278" s="14">
        <f>('ضریب زلزله'!$B$19/C278)</f>
        <v>0.53120849933598935</v>
      </c>
      <c r="E278" s="14">
        <f>('ضریب زلزله'!$B$31*D278)</f>
        <v>0.62682602921646746</v>
      </c>
    </row>
    <row r="279" spans="1:5">
      <c r="A279" s="16">
        <v>5.54</v>
      </c>
      <c r="B279" s="16">
        <f t="shared" si="9"/>
        <v>0.26560424966799467</v>
      </c>
      <c r="C279" s="15">
        <f t="shared" si="10"/>
        <v>1.3</v>
      </c>
      <c r="D279" s="14">
        <f>('ضریب زلزله'!$B$19/C279)</f>
        <v>0.53120849933598935</v>
      </c>
      <c r="E279" s="14">
        <f>('ضریب زلزله'!$B$31*D279)</f>
        <v>0.62682602921646746</v>
      </c>
    </row>
    <row r="280" spans="1:5">
      <c r="A280" s="16">
        <v>5.56</v>
      </c>
      <c r="B280" s="16">
        <f t="shared" si="9"/>
        <v>0.26560424966799467</v>
      </c>
      <c r="C280" s="15">
        <f t="shared" si="10"/>
        <v>1.3</v>
      </c>
      <c r="D280" s="14">
        <f>('ضریب زلزله'!$B$19/C280)</f>
        <v>0.53120849933598935</v>
      </c>
      <c r="E280" s="14">
        <f>('ضریب زلزله'!$B$31*D280)</f>
        <v>0.62682602921646746</v>
      </c>
    </row>
    <row r="281" spans="1:5">
      <c r="A281" s="16">
        <v>5.58</v>
      </c>
      <c r="B281" s="16">
        <f t="shared" si="9"/>
        <v>0.26560424966799467</v>
      </c>
      <c r="C281" s="15">
        <f t="shared" si="10"/>
        <v>1.3</v>
      </c>
      <c r="D281" s="14">
        <f>('ضریب زلزله'!$B$19/C281)</f>
        <v>0.53120849933598935</v>
      </c>
      <c r="E281" s="14">
        <f>('ضریب زلزله'!$B$31*D281)</f>
        <v>0.62682602921646746</v>
      </c>
    </row>
    <row r="282" spans="1:5">
      <c r="A282" s="16">
        <v>5.6</v>
      </c>
      <c r="B282" s="16">
        <f t="shared" si="9"/>
        <v>0.26560424966799467</v>
      </c>
      <c r="C282" s="15">
        <f t="shared" si="10"/>
        <v>1.3</v>
      </c>
      <c r="D282" s="14">
        <f>('ضریب زلزله'!$B$19/C282)</f>
        <v>0.53120849933598935</v>
      </c>
      <c r="E282" s="14">
        <f>('ضریب زلزله'!$B$31*D282)</f>
        <v>0.62682602921646746</v>
      </c>
    </row>
    <row r="283" spans="1:5">
      <c r="A283" s="16">
        <v>5.62</v>
      </c>
      <c r="B283" s="16">
        <f t="shared" si="9"/>
        <v>0.26560424966799467</v>
      </c>
      <c r="C283" s="15">
        <f t="shared" si="10"/>
        <v>1.3</v>
      </c>
      <c r="D283" s="14">
        <f>('ضریب زلزله'!$B$19/C283)</f>
        <v>0.53120849933598935</v>
      </c>
      <c r="E283" s="14">
        <f>('ضریب زلزله'!$B$31*D283)</f>
        <v>0.62682602921646746</v>
      </c>
    </row>
    <row r="284" spans="1:5">
      <c r="A284" s="16">
        <v>5.64</v>
      </c>
      <c r="B284" s="16">
        <f t="shared" si="9"/>
        <v>0.26560424966799467</v>
      </c>
      <c r="C284" s="15">
        <f t="shared" si="10"/>
        <v>1.3</v>
      </c>
      <c r="D284" s="14">
        <f>('ضریب زلزله'!$B$19/C284)</f>
        <v>0.53120849933598935</v>
      </c>
      <c r="E284" s="14">
        <f>('ضریب زلزله'!$B$31*D284)</f>
        <v>0.62682602921646746</v>
      </c>
    </row>
    <row r="285" spans="1:5">
      <c r="A285" s="16">
        <v>5.66</v>
      </c>
      <c r="B285" s="16">
        <f t="shared" si="9"/>
        <v>0.26560424966799467</v>
      </c>
      <c r="C285" s="15">
        <f t="shared" si="10"/>
        <v>1.3</v>
      </c>
      <c r="D285" s="14">
        <f>('ضریب زلزله'!$B$19/C285)</f>
        <v>0.53120849933598935</v>
      </c>
      <c r="E285" s="14">
        <f>('ضریب زلزله'!$B$31*D285)</f>
        <v>0.62682602921646746</v>
      </c>
    </row>
    <row r="286" spans="1:5">
      <c r="A286" s="16">
        <v>5.68</v>
      </c>
      <c r="B286" s="16">
        <f t="shared" si="9"/>
        <v>0.26560424966799467</v>
      </c>
      <c r="C286" s="15">
        <f t="shared" si="10"/>
        <v>1.3</v>
      </c>
      <c r="D286" s="14">
        <f>('ضریب زلزله'!$B$19/C286)</f>
        <v>0.53120849933598935</v>
      </c>
      <c r="E286" s="14">
        <f>('ضریب زلزله'!$B$31*D286)</f>
        <v>0.62682602921646746</v>
      </c>
    </row>
    <row r="287" spans="1:5">
      <c r="A287" s="16">
        <v>5.7</v>
      </c>
      <c r="B287" s="16">
        <f t="shared" si="9"/>
        <v>0.26560424966799467</v>
      </c>
      <c r="C287" s="15">
        <f t="shared" si="10"/>
        <v>1.3</v>
      </c>
      <c r="D287" s="14">
        <f>('ضریب زلزله'!$B$19/C287)</f>
        <v>0.53120849933598935</v>
      </c>
      <c r="E287" s="14">
        <f>('ضریب زلزله'!$B$31*D287)</f>
        <v>0.62682602921646746</v>
      </c>
    </row>
    <row r="288" spans="1:5">
      <c r="A288" s="16">
        <v>5.72</v>
      </c>
      <c r="B288" s="16">
        <f t="shared" si="9"/>
        <v>0.26560424966799467</v>
      </c>
      <c r="C288" s="15">
        <f t="shared" si="10"/>
        <v>1.3</v>
      </c>
      <c r="D288" s="14">
        <f>('ضریب زلزله'!$B$19/C288)</f>
        <v>0.53120849933598935</v>
      </c>
      <c r="E288" s="14">
        <f>('ضریب زلزله'!$B$31*D288)</f>
        <v>0.62682602921646746</v>
      </c>
    </row>
    <row r="289" spans="1:5">
      <c r="A289" s="16">
        <v>5.74</v>
      </c>
      <c r="B289" s="16">
        <f t="shared" si="9"/>
        <v>0.26560424966799467</v>
      </c>
      <c r="C289" s="15">
        <f t="shared" si="10"/>
        <v>1.3</v>
      </c>
      <c r="D289" s="14">
        <f>('ضریب زلزله'!$B$19/C289)</f>
        <v>0.53120849933598935</v>
      </c>
      <c r="E289" s="14">
        <f>('ضریب زلزله'!$B$31*D289)</f>
        <v>0.62682602921646746</v>
      </c>
    </row>
    <row r="290" spans="1:5">
      <c r="A290" s="16">
        <v>5.76</v>
      </c>
      <c r="B290" s="16">
        <f t="shared" si="9"/>
        <v>0.26560424966799467</v>
      </c>
      <c r="C290" s="15">
        <f t="shared" si="10"/>
        <v>1.3</v>
      </c>
      <c r="D290" s="14">
        <f>('ضریب زلزله'!$B$19/C290)</f>
        <v>0.53120849933598935</v>
      </c>
      <c r="E290" s="14">
        <f>('ضریب زلزله'!$B$31*D290)</f>
        <v>0.62682602921646746</v>
      </c>
    </row>
    <row r="291" spans="1:5">
      <c r="A291" s="16">
        <v>5.78</v>
      </c>
      <c r="B291" s="16">
        <f t="shared" si="9"/>
        <v>0.26560424966799467</v>
      </c>
      <c r="C291" s="15">
        <f t="shared" si="10"/>
        <v>1.3</v>
      </c>
      <c r="D291" s="14">
        <f>('ضریب زلزله'!$B$19/C291)</f>
        <v>0.53120849933598935</v>
      </c>
      <c r="E291" s="14">
        <f>('ضریب زلزله'!$B$31*D291)</f>
        <v>0.62682602921646746</v>
      </c>
    </row>
    <row r="292" spans="1:5">
      <c r="A292" s="16">
        <v>5.8</v>
      </c>
      <c r="B292" s="16">
        <f t="shared" si="9"/>
        <v>0.26560424966799467</v>
      </c>
      <c r="C292" s="15">
        <f t="shared" si="10"/>
        <v>1.3</v>
      </c>
      <c r="D292" s="14">
        <f>('ضریب زلزله'!$B$19/C292)</f>
        <v>0.53120849933598935</v>
      </c>
      <c r="E292" s="14">
        <f>('ضریب زلزله'!$B$31*D292)</f>
        <v>0.62682602921646746</v>
      </c>
    </row>
    <row r="293" spans="1:5">
      <c r="A293" s="16">
        <v>5.82</v>
      </c>
      <c r="B293" s="16">
        <f t="shared" si="9"/>
        <v>0.26560424966799467</v>
      </c>
      <c r="C293" s="15">
        <f t="shared" si="10"/>
        <v>1.3</v>
      </c>
      <c r="D293" s="14">
        <f>('ضریب زلزله'!$B$19/C293)</f>
        <v>0.53120849933598935</v>
      </c>
      <c r="E293" s="14">
        <f>('ضریب زلزله'!$B$31*D293)</f>
        <v>0.62682602921646746</v>
      </c>
    </row>
    <row r="294" spans="1:5">
      <c r="A294" s="16">
        <v>5.84</v>
      </c>
      <c r="B294" s="16">
        <f t="shared" si="9"/>
        <v>0.26560424966799467</v>
      </c>
      <c r="C294" s="15">
        <f t="shared" si="10"/>
        <v>1.3</v>
      </c>
      <c r="D294" s="14">
        <f>('ضریب زلزله'!$B$19/C294)</f>
        <v>0.53120849933598935</v>
      </c>
      <c r="E294" s="14">
        <f>('ضریب زلزله'!$B$31*D294)</f>
        <v>0.62682602921646746</v>
      </c>
    </row>
    <row r="295" spans="1:5">
      <c r="A295" s="16">
        <v>5.86</v>
      </c>
      <c r="B295" s="16">
        <f t="shared" si="9"/>
        <v>0.26560424966799467</v>
      </c>
      <c r="C295" s="15">
        <f t="shared" si="10"/>
        <v>1.3</v>
      </c>
      <c r="D295" s="14">
        <f>('ضریب زلزله'!$B$19/C295)</f>
        <v>0.53120849933598935</v>
      </c>
      <c r="E295" s="14">
        <f>('ضریب زلزله'!$B$31*D295)</f>
        <v>0.62682602921646746</v>
      </c>
    </row>
    <row r="296" spans="1:5">
      <c r="A296" s="16">
        <v>5.88</v>
      </c>
      <c r="B296" s="16">
        <f t="shared" si="9"/>
        <v>0.26560424966799467</v>
      </c>
      <c r="C296" s="15">
        <f t="shared" si="10"/>
        <v>1.3</v>
      </c>
      <c r="D296" s="14">
        <f>('ضریب زلزله'!$B$19/C296)</f>
        <v>0.53120849933598935</v>
      </c>
      <c r="E296" s="14">
        <f>('ضریب زلزله'!$B$31*D296)</f>
        <v>0.62682602921646746</v>
      </c>
    </row>
    <row r="297" spans="1:5">
      <c r="A297" s="16">
        <v>5.9</v>
      </c>
      <c r="B297" s="16">
        <f t="shared" si="9"/>
        <v>0.26560424966799467</v>
      </c>
      <c r="C297" s="15">
        <f t="shared" si="10"/>
        <v>1.3</v>
      </c>
      <c r="D297" s="14">
        <f>('ضریب زلزله'!$B$19/C297)</f>
        <v>0.53120849933598935</v>
      </c>
      <c r="E297" s="14">
        <f>('ضریب زلزله'!$B$31*D297)</f>
        <v>0.62682602921646746</v>
      </c>
    </row>
    <row r="298" spans="1:5">
      <c r="A298" s="16">
        <v>5.92</v>
      </c>
      <c r="B298" s="16">
        <f t="shared" si="9"/>
        <v>0.26560424966799467</v>
      </c>
      <c r="C298" s="15">
        <f t="shared" si="10"/>
        <v>1.3</v>
      </c>
      <c r="D298" s="14">
        <f>('ضریب زلزله'!$B$19/C298)</f>
        <v>0.53120849933598935</v>
      </c>
      <c r="E298" s="14">
        <f>('ضریب زلزله'!$B$31*D298)</f>
        <v>0.62682602921646746</v>
      </c>
    </row>
    <row r="299" spans="1:5">
      <c r="A299" s="16">
        <v>5.94</v>
      </c>
      <c r="B299" s="16">
        <f t="shared" si="9"/>
        <v>0.26560424966799467</v>
      </c>
      <c r="C299" s="15">
        <f t="shared" si="10"/>
        <v>1.3</v>
      </c>
      <c r="D299" s="14">
        <f>('ضریب زلزله'!$B$19/C299)</f>
        <v>0.53120849933598935</v>
      </c>
      <c r="E299" s="14">
        <f>('ضریب زلزله'!$B$31*D299)</f>
        <v>0.62682602921646746</v>
      </c>
    </row>
    <row r="300" spans="1:5">
      <c r="A300" s="16">
        <v>5.96</v>
      </c>
      <c r="B300" s="16">
        <f t="shared" si="9"/>
        <v>0.26560424966799467</v>
      </c>
      <c r="C300" s="15">
        <f t="shared" si="10"/>
        <v>1.3</v>
      </c>
      <c r="D300" s="14">
        <f>('ضریب زلزله'!$B$19/C300)</f>
        <v>0.53120849933598935</v>
      </c>
      <c r="E300" s="14">
        <f>('ضریب زلزله'!$B$31*D300)</f>
        <v>0.62682602921646746</v>
      </c>
    </row>
    <row r="301" spans="1:5">
      <c r="A301" s="16">
        <v>5.98</v>
      </c>
      <c r="B301" s="16">
        <f t="shared" si="9"/>
        <v>0.26560424966799467</v>
      </c>
      <c r="C301" s="15">
        <f t="shared" si="10"/>
        <v>1.3</v>
      </c>
      <c r="D301" s="14">
        <f>('ضریب زلزله'!$B$19/C301)</f>
        <v>0.53120849933598935</v>
      </c>
      <c r="E301" s="14">
        <f>('ضریب زلزله'!$B$31*D301)</f>
        <v>0.62682602921646746</v>
      </c>
    </row>
    <row r="302" spans="1:5">
      <c r="A302" s="16">
        <v>6</v>
      </c>
      <c r="B302" s="16">
        <f t="shared" si="9"/>
        <v>0.26560424966799467</v>
      </c>
      <c r="C302" s="15">
        <f t="shared" si="10"/>
        <v>1.3</v>
      </c>
      <c r="D302" s="14">
        <f>('ضریب زلزله'!$B$19/C302)</f>
        <v>0.53120849933598935</v>
      </c>
      <c r="E302" s="14">
        <f>('ضریب زلزله'!$B$31*D302)</f>
        <v>0.62682602921646746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5C99-08BC-4857-AE41-78CC66626841}">
  <dimension ref="A1:I35"/>
  <sheetViews>
    <sheetView showGridLines="0" showRowColHeaders="0" workbookViewId="0">
      <selection activeCell="H9" sqref="H9"/>
    </sheetView>
  </sheetViews>
  <sheetFormatPr defaultRowHeight="22.8"/>
  <cols>
    <col min="1" max="1" width="9.23046875" style="20"/>
    <col min="2" max="2" width="18.84375" style="20" customWidth="1"/>
    <col min="3" max="3" width="10.61328125" style="20" customWidth="1"/>
    <col min="4" max="4" width="9.23046875" style="20"/>
    <col min="6" max="6" width="12.69140625" customWidth="1"/>
    <col min="7" max="7" width="19.15234375" customWidth="1"/>
    <col min="8" max="8" width="14.3046875" customWidth="1"/>
  </cols>
  <sheetData>
    <row r="1" spans="1:9">
      <c r="A1" s="31" t="s">
        <v>105</v>
      </c>
      <c r="B1" s="31"/>
      <c r="C1" s="31"/>
      <c r="D1" s="31"/>
      <c r="E1" s="31" t="s">
        <v>106</v>
      </c>
      <c r="F1" s="31"/>
      <c r="G1" s="31"/>
      <c r="H1" s="20"/>
      <c r="I1" s="20"/>
    </row>
    <row r="2" spans="1:9" ht="68.400000000000006">
      <c r="A2" s="31" t="s">
        <v>98</v>
      </c>
      <c r="B2" s="21" t="s">
        <v>99</v>
      </c>
      <c r="C2" s="32" t="s">
        <v>100</v>
      </c>
      <c r="D2" s="31" t="s">
        <v>102</v>
      </c>
      <c r="E2" s="31" t="s">
        <v>107</v>
      </c>
      <c r="F2" s="32" t="s">
        <v>100</v>
      </c>
      <c r="G2" s="31" t="s">
        <v>102</v>
      </c>
      <c r="H2" s="29"/>
      <c r="I2" s="30"/>
    </row>
    <row r="3" spans="1:9">
      <c r="A3" s="31"/>
      <c r="B3" s="22" t="s">
        <v>104</v>
      </c>
      <c r="C3" s="32"/>
      <c r="D3" s="31"/>
      <c r="E3" s="31"/>
      <c r="F3" s="32"/>
      <c r="G3" s="31"/>
      <c r="H3" s="29"/>
      <c r="I3" s="30"/>
    </row>
    <row r="4" spans="1:9">
      <c r="A4" s="23" t="s">
        <v>93</v>
      </c>
      <c r="B4" s="24"/>
      <c r="C4" s="25">
        <f>'ضریب زلزله'!$B$34/ 'ضریب زلزله'!$B$26 * 'ضریب زلزله'!$B$21</f>
        <v>3.0000000000000001E-3</v>
      </c>
      <c r="D4" s="25" t="str">
        <f>IF(B4&lt;=C4,"SAFE","NOT SAFE")</f>
        <v>SAFE</v>
      </c>
      <c r="E4" s="24"/>
      <c r="F4" s="25">
        <f>'ضریب زلزله'!$B$34/ 'ضریب زلزله'!$B$26 * 'ضریب زلزله'!$B$21</f>
        <v>3.0000000000000001E-3</v>
      </c>
      <c r="G4" s="25" t="str">
        <f>IF(B4+0.3*E4&lt;=F4,"SAFE","NOT SAFE")</f>
        <v>SAFE</v>
      </c>
    </row>
    <row r="5" spans="1:9">
      <c r="A5" s="23" t="s">
        <v>92</v>
      </c>
      <c r="B5" s="24"/>
      <c r="C5" s="25">
        <f>'ضریب زلزله'!$B$34/ 'ضریب زلزله'!$B$26 * 'ضریب زلزله'!$B$21</f>
        <v>3.0000000000000001E-3</v>
      </c>
      <c r="D5" s="25" t="str">
        <f t="shared" ref="D5:D9" si="0">IF(B5&lt;=C5,"SAFE","NOT SAFE")</f>
        <v>SAFE</v>
      </c>
      <c r="E5" s="24"/>
      <c r="F5" s="25">
        <f>'ضریب زلزله'!$B$34/ 'ضریب زلزله'!$B$26 * 'ضریب زلزله'!$B$21</f>
        <v>3.0000000000000001E-3</v>
      </c>
      <c r="G5" s="25" t="str">
        <f t="shared" ref="G5:G9" si="1">IF(B5+0.3*E5&lt;=F5,"SAFE","NOT SAFE")</f>
        <v>SAFE</v>
      </c>
    </row>
    <row r="6" spans="1:9">
      <c r="A6" s="23" t="s">
        <v>94</v>
      </c>
      <c r="B6" s="24"/>
      <c r="C6" s="25">
        <f>'ضریب زلزله'!$B$34/ 'ضریب زلزله'!$B$26 * 'ضریب زلزله'!$B$21</f>
        <v>3.0000000000000001E-3</v>
      </c>
      <c r="D6" s="25" t="str">
        <f t="shared" si="0"/>
        <v>SAFE</v>
      </c>
      <c r="E6" s="24"/>
      <c r="F6" s="25">
        <f>'ضریب زلزله'!$B$34/ 'ضریب زلزله'!$B$26 * 'ضریب زلزله'!$B$21</f>
        <v>3.0000000000000001E-3</v>
      </c>
      <c r="G6" s="25" t="str">
        <f t="shared" si="1"/>
        <v>SAFE</v>
      </c>
    </row>
    <row r="7" spans="1:9">
      <c r="A7" s="23" t="s">
        <v>95</v>
      </c>
      <c r="B7" s="24"/>
      <c r="C7" s="25">
        <f>'ضریب زلزله'!$B$34/ 'ضریب زلزله'!$B$26 * 'ضریب زلزله'!$B$21</f>
        <v>3.0000000000000001E-3</v>
      </c>
      <c r="D7" s="25" t="str">
        <f t="shared" si="0"/>
        <v>SAFE</v>
      </c>
      <c r="E7" s="24"/>
      <c r="F7" s="25">
        <f>'ضریب زلزله'!$B$34/ 'ضریب زلزله'!$B$26 * 'ضریب زلزله'!$B$21</f>
        <v>3.0000000000000001E-3</v>
      </c>
      <c r="G7" s="25" t="str">
        <f t="shared" si="1"/>
        <v>SAFE</v>
      </c>
    </row>
    <row r="8" spans="1:9">
      <c r="A8" s="23" t="s">
        <v>96</v>
      </c>
      <c r="B8" s="24"/>
      <c r="C8" s="25">
        <f>'ضریب زلزله'!$B$34/ 'ضریب زلزله'!$B$26 * 'ضریب زلزله'!$B$21</f>
        <v>3.0000000000000001E-3</v>
      </c>
      <c r="D8" s="25" t="str">
        <f t="shared" si="0"/>
        <v>SAFE</v>
      </c>
      <c r="E8" s="24"/>
      <c r="F8" s="25">
        <f>'ضریب زلزله'!$B$34/ 'ضریب زلزله'!$B$26 * 'ضریب زلزله'!$B$21</f>
        <v>3.0000000000000001E-3</v>
      </c>
      <c r="G8" s="25" t="str">
        <f t="shared" si="1"/>
        <v>SAFE</v>
      </c>
    </row>
    <row r="9" spans="1:9">
      <c r="A9" s="23" t="s">
        <v>97</v>
      </c>
      <c r="B9" s="24"/>
      <c r="C9" s="25">
        <f>'ضریب زلزله'!$B$34/ 'ضریب زلزله'!$B$26 * 'ضریب زلزله'!$B$21</f>
        <v>3.0000000000000001E-3</v>
      </c>
      <c r="D9" s="25" t="str">
        <f t="shared" si="0"/>
        <v>SAFE</v>
      </c>
      <c r="E9" s="24"/>
      <c r="F9" s="25">
        <f>'ضریب زلزله'!$B$34/ 'ضریب زلزله'!$B$26 * 'ضریب زلزله'!$B$21</f>
        <v>3.0000000000000001E-3</v>
      </c>
      <c r="G9" s="25" t="str">
        <f t="shared" si="1"/>
        <v>SAFE</v>
      </c>
    </row>
    <row r="10" spans="1:9">
      <c r="A10" s="26"/>
      <c r="B10" s="26"/>
      <c r="C10" s="26"/>
      <c r="D10" s="26"/>
      <c r="E10" s="16"/>
      <c r="F10" s="16"/>
      <c r="G10" s="16"/>
    </row>
    <row r="11" spans="1:9">
      <c r="A11" s="26"/>
      <c r="B11" s="26"/>
      <c r="C11" s="26"/>
      <c r="D11" s="26"/>
      <c r="E11" s="16"/>
      <c r="F11" s="16"/>
      <c r="G11" s="16"/>
    </row>
    <row r="12" spans="1:9">
      <c r="A12" s="26"/>
      <c r="B12" s="26"/>
      <c r="C12" s="26"/>
      <c r="D12" s="26"/>
      <c r="E12" s="16"/>
      <c r="F12" s="16"/>
      <c r="G12" s="16"/>
    </row>
    <row r="13" spans="1:9">
      <c r="A13" s="26"/>
      <c r="B13" s="26"/>
      <c r="C13" s="26"/>
      <c r="D13" s="26"/>
      <c r="E13" s="16"/>
      <c r="F13" s="16"/>
      <c r="G13" s="16"/>
    </row>
    <row r="14" spans="1:9">
      <c r="A14" s="26"/>
      <c r="B14" s="26"/>
      <c r="C14" s="26"/>
      <c r="D14" s="26"/>
      <c r="E14" s="16"/>
      <c r="F14" s="16"/>
      <c r="G14" s="16"/>
    </row>
    <row r="15" spans="1:9">
      <c r="A15" s="26"/>
      <c r="B15" s="26"/>
      <c r="C15" s="26"/>
      <c r="D15" s="26"/>
      <c r="E15" s="16"/>
      <c r="F15" s="16"/>
      <c r="G15" s="16"/>
    </row>
    <row r="16" spans="1:9">
      <c r="A16" s="26"/>
      <c r="B16" s="26"/>
      <c r="C16" s="26"/>
      <c r="D16" s="26"/>
      <c r="E16" s="16"/>
      <c r="F16" s="16"/>
      <c r="G16" s="16"/>
    </row>
    <row r="17" spans="1:7">
      <c r="A17" s="26"/>
      <c r="B17" s="26"/>
      <c r="C17" s="26"/>
      <c r="D17" s="26"/>
      <c r="E17" s="16"/>
      <c r="F17" s="16"/>
      <c r="G17" s="16"/>
    </row>
    <row r="18" spans="1:7">
      <c r="A18" s="26"/>
      <c r="B18" s="26"/>
      <c r="C18" s="26"/>
      <c r="D18" s="26"/>
      <c r="E18" s="16"/>
      <c r="F18" s="16"/>
      <c r="G18" s="16"/>
    </row>
    <row r="19" spans="1:7">
      <c r="A19" s="26"/>
      <c r="B19" s="26"/>
      <c r="C19" s="26"/>
      <c r="D19" s="26"/>
      <c r="E19" s="16"/>
      <c r="F19" s="16"/>
      <c r="G19" s="16"/>
    </row>
    <row r="20" spans="1:7">
      <c r="A20" s="26"/>
      <c r="B20" s="26"/>
      <c r="C20" s="26"/>
      <c r="D20" s="26"/>
      <c r="E20" s="16"/>
      <c r="F20" s="16"/>
      <c r="G20" s="16"/>
    </row>
    <row r="21" spans="1:7">
      <c r="A21" s="26"/>
      <c r="B21" s="26"/>
      <c r="C21" s="26"/>
      <c r="D21" s="26"/>
      <c r="E21" s="16"/>
      <c r="F21" s="16"/>
      <c r="G21" s="16"/>
    </row>
    <row r="22" spans="1:7">
      <c r="A22" s="26"/>
      <c r="B22" s="26"/>
      <c r="C22" s="26"/>
      <c r="D22" s="26"/>
      <c r="E22" s="16"/>
      <c r="F22" s="16"/>
      <c r="G22" s="16"/>
    </row>
    <row r="23" spans="1:7">
      <c r="A23" s="26"/>
      <c r="B23" s="26"/>
      <c r="C23" s="26"/>
      <c r="D23" s="26"/>
      <c r="E23" s="16"/>
      <c r="F23" s="16"/>
      <c r="G23" s="16"/>
    </row>
    <row r="24" spans="1:7">
      <c r="A24" s="26"/>
      <c r="B24" s="26"/>
      <c r="C24" s="26"/>
      <c r="D24" s="26"/>
      <c r="E24" s="16"/>
      <c r="F24" s="16"/>
      <c r="G24" s="16"/>
    </row>
    <row r="25" spans="1:7">
      <c r="A25" s="26"/>
      <c r="B25" s="26"/>
      <c r="C25" s="26"/>
      <c r="D25" s="26"/>
      <c r="E25" s="16"/>
      <c r="F25" s="16"/>
      <c r="G25" s="16"/>
    </row>
    <row r="26" spans="1:7">
      <c r="A26" s="26"/>
      <c r="B26" s="26"/>
      <c r="C26" s="26"/>
      <c r="D26" s="26"/>
      <c r="E26" s="16"/>
      <c r="F26" s="16"/>
      <c r="G26" s="16"/>
    </row>
    <row r="27" spans="1:7">
      <c r="A27" s="26"/>
      <c r="B27" s="26"/>
      <c r="C27" s="26"/>
      <c r="D27" s="26"/>
      <c r="E27" s="16"/>
      <c r="F27" s="16"/>
      <c r="G27" s="16"/>
    </row>
    <row r="28" spans="1:7">
      <c r="A28" s="26"/>
      <c r="B28" s="26"/>
      <c r="C28" s="26"/>
      <c r="D28" s="26"/>
      <c r="E28" s="16"/>
      <c r="F28" s="16"/>
      <c r="G28" s="16"/>
    </row>
    <row r="29" spans="1:7">
      <c r="A29" s="26"/>
      <c r="B29" s="26"/>
      <c r="C29" s="26"/>
      <c r="D29" s="26"/>
      <c r="E29" s="16"/>
      <c r="F29" s="16"/>
      <c r="G29" s="16"/>
    </row>
    <row r="30" spans="1:7">
      <c r="A30" s="26"/>
      <c r="B30" s="26"/>
      <c r="C30" s="26"/>
      <c r="D30" s="26"/>
      <c r="E30" s="16"/>
      <c r="F30" s="16"/>
      <c r="G30" s="16"/>
    </row>
    <row r="31" spans="1:7">
      <c r="A31" s="26"/>
      <c r="B31" s="26"/>
      <c r="C31" s="26"/>
      <c r="D31" s="26"/>
      <c r="E31" s="16"/>
      <c r="F31" s="16"/>
      <c r="G31" s="16"/>
    </row>
    <row r="32" spans="1:7">
      <c r="A32" s="26"/>
      <c r="B32" s="26"/>
      <c r="C32" s="26"/>
      <c r="D32" s="26"/>
      <c r="E32" s="16"/>
      <c r="F32" s="16"/>
      <c r="G32" s="16"/>
    </row>
    <row r="33" spans="1:7">
      <c r="A33" s="26"/>
      <c r="B33" s="26"/>
      <c r="C33" s="26"/>
      <c r="D33" s="26"/>
      <c r="E33" s="16"/>
      <c r="F33" s="16"/>
      <c r="G33" s="16"/>
    </row>
    <row r="34" spans="1:7">
      <c r="A34" s="26"/>
      <c r="B34" s="26"/>
      <c r="C34" s="26"/>
      <c r="D34" s="26"/>
      <c r="E34" s="16"/>
      <c r="F34" s="16"/>
      <c r="G34" s="16"/>
    </row>
    <row r="35" spans="1:7">
      <c r="A35" s="26"/>
      <c r="B35" s="26"/>
      <c r="C35" s="26"/>
      <c r="D35" s="26"/>
      <c r="E35" s="16"/>
      <c r="F35" s="16"/>
      <c r="G35" s="16"/>
    </row>
  </sheetData>
  <mergeCells count="10">
    <mergeCell ref="H2:H3"/>
    <mergeCell ref="I2:I3"/>
    <mergeCell ref="G2:G3"/>
    <mergeCell ref="E1:G1"/>
    <mergeCell ref="A2:A3"/>
    <mergeCell ref="D2:D3"/>
    <mergeCell ref="C2:C3"/>
    <mergeCell ref="A1:D1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ضریب زلزله</vt:lpstr>
      <vt:lpstr>طیف طرح</vt:lpstr>
      <vt:lpstr>نقشه شتاب طیفی 0.2 ثانیه </vt:lpstr>
      <vt:lpstr>نقشه شتاب طیفی 1 ثانیه </vt:lpstr>
      <vt:lpstr>طیف طرح قائم</vt:lpstr>
      <vt:lpstr>دریفت</vt:lpstr>
      <vt:lpstr>S1_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V</cp:lastModifiedBy>
  <dcterms:created xsi:type="dcterms:W3CDTF">2026-07-28T13:35:21Z</dcterms:created>
  <dcterms:modified xsi:type="dcterms:W3CDTF">2026-08-24T22:34:08Z</dcterms:modified>
</cp:coreProperties>
</file>